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20730" windowHeight="8340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20" i="16" l="1"/>
  <c r="D320" i="16" s="1"/>
  <c r="F320" i="16"/>
  <c r="H320" i="16"/>
  <c r="B333" i="15"/>
  <c r="D333" i="15" s="1"/>
  <c r="F333" i="15"/>
  <c r="G333" i="15"/>
  <c r="B998" i="7"/>
  <c r="D998" i="7" s="1"/>
  <c r="F998" i="7"/>
  <c r="G998" i="7"/>
  <c r="H998" i="7"/>
  <c r="B1451" i="5"/>
  <c r="D1451" i="5" s="1"/>
  <c r="F1451" i="5"/>
  <c r="G1451" i="5"/>
  <c r="H1451" i="5"/>
  <c r="B1454" i="4"/>
  <c r="D1454" i="4" s="1"/>
  <c r="F1454" i="4"/>
  <c r="G1454" i="4"/>
  <c r="H1454" i="4"/>
  <c r="B1454" i="3"/>
  <c r="D1454" i="3" s="1"/>
  <c r="F1454" i="3"/>
  <c r="G1454" i="3"/>
  <c r="H1454" i="3"/>
  <c r="B1456" i="2"/>
  <c r="D1456" i="2" s="1"/>
  <c r="F1456" i="2"/>
  <c r="G1456" i="2"/>
  <c r="H1456" i="2"/>
  <c r="B148" i="17"/>
  <c r="D148" i="17" s="1"/>
  <c r="F148" i="17"/>
  <c r="G148" i="17"/>
  <c r="B319" i="16" l="1"/>
  <c r="D319" i="16" s="1"/>
  <c r="F319" i="16"/>
  <c r="H319" i="16"/>
  <c r="B997" i="7"/>
  <c r="D997" i="7" s="1"/>
  <c r="F997" i="7"/>
  <c r="G997" i="7"/>
  <c r="H997" i="7"/>
  <c r="B1450" i="5"/>
  <c r="D1450" i="5" s="1"/>
  <c r="F1450" i="5"/>
  <c r="G1450" i="5"/>
  <c r="H1450" i="5"/>
  <c r="B1453" i="4"/>
  <c r="D1453" i="4" s="1"/>
  <c r="F1453" i="4"/>
  <c r="G1453" i="4"/>
  <c r="H1453" i="4"/>
  <c r="B1453" i="3"/>
  <c r="D1453" i="3" s="1"/>
  <c r="F1453" i="3"/>
  <c r="G1453" i="3"/>
  <c r="H1453" i="3"/>
  <c r="B1455" i="2"/>
  <c r="D1455" i="2" s="1"/>
  <c r="F1455" i="2"/>
  <c r="G1455" i="2"/>
  <c r="H1455" i="2"/>
  <c r="B147" i="17"/>
  <c r="D147" i="17" s="1"/>
  <c r="F147" i="17"/>
  <c r="G147" i="17"/>
  <c r="B332" i="15"/>
  <c r="D332" i="15" s="1"/>
  <c r="F332" i="15"/>
  <c r="G332" i="15"/>
  <c r="B318" i="16" l="1"/>
  <c r="D318" i="16" s="1"/>
  <c r="F318" i="16"/>
  <c r="H318" i="16"/>
  <c r="B996" i="7"/>
  <c r="D996" i="7" s="1"/>
  <c r="F996" i="7"/>
  <c r="G996" i="7"/>
  <c r="H996" i="7"/>
  <c r="B1449" i="5"/>
  <c r="D1449" i="5" s="1"/>
  <c r="F1449" i="5"/>
  <c r="G1449" i="5"/>
  <c r="H1449" i="5"/>
  <c r="B1452" i="4"/>
  <c r="D1452" i="4" s="1"/>
  <c r="F1452" i="4"/>
  <c r="G1452" i="4"/>
  <c r="H1452" i="4"/>
  <c r="B1452" i="3"/>
  <c r="D1452" i="3" s="1"/>
  <c r="F1452" i="3"/>
  <c r="G1452" i="3"/>
  <c r="H1452" i="3"/>
  <c r="B1454" i="2"/>
  <c r="D1454" i="2" s="1"/>
  <c r="F1454" i="2"/>
  <c r="G1454" i="2"/>
  <c r="H1454" i="2"/>
  <c r="B146" i="17"/>
  <c r="D146" i="17" s="1"/>
  <c r="F146" i="17"/>
  <c r="G146" i="17"/>
  <c r="B331" i="15"/>
  <c r="D331" i="15" s="1"/>
  <c r="F331" i="15"/>
  <c r="G331" i="15"/>
  <c r="B317" i="16" l="1"/>
  <c r="D317" i="16" s="1"/>
  <c r="F317" i="16"/>
  <c r="H317" i="16"/>
  <c r="B995" i="7"/>
  <c r="D995" i="7" s="1"/>
  <c r="F995" i="7"/>
  <c r="G995" i="7"/>
  <c r="H995" i="7"/>
  <c r="B1448" i="5"/>
  <c r="D1448" i="5" s="1"/>
  <c r="F1448" i="5"/>
  <c r="G1448" i="5"/>
  <c r="H1448" i="5"/>
  <c r="B1451" i="4"/>
  <c r="D1451" i="4" s="1"/>
  <c r="F1451" i="4"/>
  <c r="G1451" i="4"/>
  <c r="H1451" i="4"/>
  <c r="B1451" i="3"/>
  <c r="D1451" i="3" s="1"/>
  <c r="F1451" i="3"/>
  <c r="G1451" i="3"/>
  <c r="H1451" i="3"/>
  <c r="B1453" i="2"/>
  <c r="D1453" i="2" s="1"/>
  <c r="F1453" i="2"/>
  <c r="G1453" i="2"/>
  <c r="H1453" i="2"/>
  <c r="B145" i="17"/>
  <c r="D145" i="17" s="1"/>
  <c r="F145" i="17"/>
  <c r="G145" i="17"/>
  <c r="B330" i="15"/>
  <c r="D330" i="15" s="1"/>
  <c r="F330" i="15"/>
  <c r="G330" i="15"/>
  <c r="B316" i="16" l="1"/>
  <c r="D316" i="16" s="1"/>
  <c r="F316" i="16"/>
  <c r="H316" i="16"/>
  <c r="B994" i="7"/>
  <c r="D994" i="7" s="1"/>
  <c r="F994" i="7"/>
  <c r="G994" i="7"/>
  <c r="H994" i="7"/>
  <c r="B1447" i="5"/>
  <c r="D1447" i="5" s="1"/>
  <c r="F1447" i="5"/>
  <c r="G1447" i="5"/>
  <c r="H1447" i="5"/>
  <c r="B1450" i="4"/>
  <c r="D1450" i="4" s="1"/>
  <c r="F1450" i="4"/>
  <c r="G1450" i="4"/>
  <c r="H1450" i="4"/>
  <c r="B1450" i="3"/>
  <c r="D1450" i="3" s="1"/>
  <c r="F1450" i="3"/>
  <c r="G1450" i="3"/>
  <c r="H1450" i="3"/>
  <c r="B1452" i="2"/>
  <c r="D1452" i="2" s="1"/>
  <c r="F1452" i="2"/>
  <c r="G1452" i="2"/>
  <c r="H1452" i="2"/>
  <c r="B144" i="17"/>
  <c r="D144" i="17" s="1"/>
  <c r="D143" i="17"/>
  <c r="F144" i="17"/>
  <c r="G144" i="17"/>
  <c r="B329" i="15"/>
  <c r="D329" i="15" s="1"/>
  <c r="F329" i="15"/>
  <c r="G329" i="15"/>
  <c r="B315" i="16" l="1"/>
  <c r="D315" i="16" s="1"/>
  <c r="F315" i="16"/>
  <c r="H315" i="16"/>
  <c r="B993" i="7"/>
  <c r="D993" i="7" s="1"/>
  <c r="F993" i="7"/>
  <c r="G993" i="7"/>
  <c r="H993" i="7"/>
  <c r="B1446" i="5"/>
  <c r="D1446" i="5" s="1"/>
  <c r="F1446" i="5"/>
  <c r="G1446" i="5"/>
  <c r="H1446" i="5"/>
  <c r="B1449" i="4"/>
  <c r="D1449" i="4" s="1"/>
  <c r="F1449" i="4"/>
  <c r="G1449" i="4"/>
  <c r="H1449" i="4"/>
  <c r="B1449" i="3"/>
  <c r="D1449" i="3" s="1"/>
  <c r="F1449" i="3"/>
  <c r="G1449" i="3"/>
  <c r="H1449" i="3"/>
  <c r="B1451" i="2"/>
  <c r="D1451" i="2" s="1"/>
  <c r="F1451" i="2"/>
  <c r="G1451" i="2"/>
  <c r="H1451" i="2"/>
  <c r="B143" i="17"/>
  <c r="F143" i="17"/>
  <c r="G143" i="17"/>
  <c r="B328" i="15"/>
  <c r="D328" i="15" s="1"/>
  <c r="F328" i="15"/>
  <c r="G328" i="15"/>
  <c r="B314" i="16" l="1"/>
  <c r="D314" i="16" s="1"/>
  <c r="F314" i="16"/>
  <c r="H314" i="16"/>
  <c r="B992" i="7"/>
  <c r="D992" i="7" s="1"/>
  <c r="F992" i="7"/>
  <c r="G992" i="7"/>
  <c r="H992" i="7"/>
  <c r="B1445" i="5"/>
  <c r="D1445" i="5" s="1"/>
  <c r="F1445" i="5"/>
  <c r="G1445" i="5"/>
  <c r="H1445" i="5"/>
  <c r="B1448" i="4"/>
  <c r="D1448" i="4" s="1"/>
  <c r="F1448" i="4"/>
  <c r="G1448" i="4"/>
  <c r="H1448" i="4"/>
  <c r="B1448" i="3"/>
  <c r="D1448" i="3" s="1"/>
  <c r="F1448" i="3"/>
  <c r="G1448" i="3"/>
  <c r="H1448" i="3"/>
  <c r="B1450" i="2"/>
  <c r="D1450" i="2" s="1"/>
  <c r="F1450" i="2"/>
  <c r="G1450" i="2"/>
  <c r="H1450" i="2"/>
  <c r="B142" i="17"/>
  <c r="D142" i="17" s="1"/>
  <c r="F142" i="17"/>
  <c r="G142" i="17"/>
  <c r="B327" i="15"/>
  <c r="D327" i="15" s="1"/>
  <c r="F327" i="15"/>
  <c r="G327" i="15"/>
  <c r="B313" i="16" l="1"/>
  <c r="D313" i="16" s="1"/>
  <c r="F313" i="16"/>
  <c r="H313" i="16"/>
  <c r="B991" i="7"/>
  <c r="D991" i="7" s="1"/>
  <c r="F991" i="7"/>
  <c r="G991" i="7"/>
  <c r="H991" i="7"/>
  <c r="B1444" i="5"/>
  <c r="D1444" i="5" s="1"/>
  <c r="F1444" i="5"/>
  <c r="G1444" i="5"/>
  <c r="H1444" i="5"/>
  <c r="B1447" i="4"/>
  <c r="D1447" i="4" s="1"/>
  <c r="F1447" i="4"/>
  <c r="G1447" i="4"/>
  <c r="H1447" i="4"/>
  <c r="B1447" i="3"/>
  <c r="D1447" i="3" s="1"/>
  <c r="F1447" i="3"/>
  <c r="G1447" i="3"/>
  <c r="H1447" i="3"/>
  <c r="B1449" i="2"/>
  <c r="D1449" i="2" s="1"/>
  <c r="F1449" i="2"/>
  <c r="G1449" i="2"/>
  <c r="H1449" i="2"/>
  <c r="B141" i="17"/>
  <c r="D141" i="17" s="1"/>
  <c r="F141" i="17"/>
  <c r="G141" i="17"/>
  <c r="B326" i="15"/>
  <c r="D326" i="15" s="1"/>
  <c r="F326" i="15"/>
  <c r="G326" i="15"/>
  <c r="B312" i="16" l="1"/>
  <c r="D312" i="16" s="1"/>
  <c r="F312" i="16"/>
  <c r="H312" i="16"/>
  <c r="B990" i="7"/>
  <c r="D990" i="7" s="1"/>
  <c r="F990" i="7"/>
  <c r="G990" i="7"/>
  <c r="H990" i="7"/>
  <c r="B1443" i="5"/>
  <c r="D1443" i="5" s="1"/>
  <c r="F1443" i="5"/>
  <c r="G1443" i="5"/>
  <c r="H1443" i="5"/>
  <c r="B1446" i="4"/>
  <c r="D1446" i="4" s="1"/>
  <c r="F1446" i="4"/>
  <c r="G1446" i="4"/>
  <c r="H1446" i="4"/>
  <c r="B1446" i="3"/>
  <c r="D1446" i="3" s="1"/>
  <c r="F1446" i="3"/>
  <c r="G1446" i="3"/>
  <c r="H1446" i="3"/>
  <c r="B1448" i="2"/>
  <c r="D1448" i="2"/>
  <c r="F1448" i="2"/>
  <c r="G1448" i="2"/>
  <c r="H1448" i="2"/>
  <c r="B140" i="17"/>
  <c r="D140" i="17" s="1"/>
  <c r="F140" i="17"/>
  <c r="G140" i="17"/>
  <c r="B325" i="15"/>
  <c r="D325" i="15" s="1"/>
  <c r="F325" i="15"/>
  <c r="G325" i="15"/>
  <c r="B311" i="16" l="1"/>
  <c r="D311" i="16" s="1"/>
  <c r="F311" i="16"/>
  <c r="H311" i="16"/>
  <c r="B989" i="7"/>
  <c r="D989" i="7" s="1"/>
  <c r="F989" i="7"/>
  <c r="G989" i="7"/>
  <c r="H989" i="7"/>
  <c r="B1442" i="5"/>
  <c r="D1442" i="5" s="1"/>
  <c r="F1442" i="5"/>
  <c r="G1442" i="5"/>
  <c r="H1442" i="5"/>
  <c r="B1445" i="4"/>
  <c r="D1445" i="4" s="1"/>
  <c r="F1445" i="4"/>
  <c r="G1445" i="4"/>
  <c r="H1445" i="4"/>
  <c r="B1445" i="3"/>
  <c r="D1445" i="3" s="1"/>
  <c r="B1444" i="3"/>
  <c r="F1445" i="3"/>
  <c r="G1445" i="3"/>
  <c r="H1445" i="3"/>
  <c r="B1447" i="2"/>
  <c r="D1447" i="2" s="1"/>
  <c r="F1447" i="2"/>
  <c r="G1447" i="2"/>
  <c r="H1447" i="2"/>
  <c r="B139" i="17"/>
  <c r="D139" i="17" s="1"/>
  <c r="F139" i="17"/>
  <c r="G139" i="17"/>
  <c r="B324" i="15"/>
  <c r="D324" i="15" s="1"/>
  <c r="F324" i="15"/>
  <c r="G324" i="15"/>
  <c r="B310" i="16" l="1"/>
  <c r="D310" i="16" s="1"/>
  <c r="F310" i="16"/>
  <c r="H310" i="16"/>
  <c r="B988" i="7"/>
  <c r="D988" i="7" s="1"/>
  <c r="F988" i="7"/>
  <c r="G988" i="7"/>
  <c r="H988" i="7"/>
  <c r="B1441" i="5"/>
  <c r="D1441" i="5" s="1"/>
  <c r="F1441" i="5"/>
  <c r="G1441" i="5"/>
  <c r="H1441" i="5"/>
  <c r="B1444" i="4"/>
  <c r="D1444" i="4" s="1"/>
  <c r="F1444" i="4"/>
  <c r="G1444" i="4"/>
  <c r="H1444" i="4"/>
  <c r="D1444" i="3"/>
  <c r="F1444" i="3"/>
  <c r="G1444" i="3"/>
  <c r="H1444" i="3"/>
  <c r="B1446" i="2"/>
  <c r="D1446" i="2" s="1"/>
  <c r="F1446" i="2"/>
  <c r="G1446" i="2"/>
  <c r="H1446" i="2"/>
  <c r="B138" i="17"/>
  <c r="D138" i="17" s="1"/>
  <c r="F138" i="17"/>
  <c r="G138" i="17"/>
  <c r="B323" i="15"/>
  <c r="D323" i="15" s="1"/>
  <c r="F323" i="15"/>
  <c r="G323" i="15"/>
  <c r="B309" i="16" l="1"/>
  <c r="D309" i="16" s="1"/>
  <c r="F309" i="16"/>
  <c r="H309" i="16"/>
  <c r="B987" i="7"/>
  <c r="D987" i="7" s="1"/>
  <c r="F987" i="7"/>
  <c r="G987" i="7"/>
  <c r="H987" i="7"/>
  <c r="B1440" i="5"/>
  <c r="D1440" i="5" s="1"/>
  <c r="F1440" i="5"/>
  <c r="G1440" i="5"/>
  <c r="H1440" i="5"/>
  <c r="B1443" i="4"/>
  <c r="D1443" i="4" s="1"/>
  <c r="D1442" i="4"/>
  <c r="F1443" i="4"/>
  <c r="G1443" i="4"/>
  <c r="H1443" i="4"/>
  <c r="B1443" i="3"/>
  <c r="D1443" i="3" s="1"/>
  <c r="F1443" i="3"/>
  <c r="F1442" i="3"/>
  <c r="G1443" i="3"/>
  <c r="H1443" i="3"/>
  <c r="B1445" i="2"/>
  <c r="D1445" i="2" s="1"/>
  <c r="F1445" i="2"/>
  <c r="G1445" i="2"/>
  <c r="H1445" i="2"/>
  <c r="B137" i="17"/>
  <c r="D137" i="17" s="1"/>
  <c r="F137" i="17"/>
  <c r="G137" i="17"/>
  <c r="B322" i="15"/>
  <c r="D322" i="15" s="1"/>
  <c r="D321" i="15"/>
  <c r="F322" i="15"/>
  <c r="G322" i="15"/>
  <c r="B308" i="16" l="1"/>
  <c r="D308" i="16" s="1"/>
  <c r="F308" i="16"/>
  <c r="H308" i="16"/>
  <c r="B986" i="7"/>
  <c r="D986" i="7" s="1"/>
  <c r="F986" i="7"/>
  <c r="G986" i="7"/>
  <c r="H986" i="7"/>
  <c r="B1439" i="5"/>
  <c r="D1439" i="5" s="1"/>
  <c r="F1439" i="5"/>
  <c r="G1439" i="5"/>
  <c r="H1439" i="5"/>
  <c r="B1442" i="4"/>
  <c r="F1442" i="4"/>
  <c r="G1442" i="4"/>
  <c r="H1442" i="4"/>
  <c r="B1442" i="3"/>
  <c r="D1442" i="3" s="1"/>
  <c r="G1442" i="3"/>
  <c r="H1442" i="3"/>
  <c r="B1444" i="2"/>
  <c r="D1444" i="2" s="1"/>
  <c r="F1444" i="2"/>
  <c r="G1444" i="2"/>
  <c r="H1444" i="2"/>
  <c r="B136" i="17"/>
  <c r="D136" i="17" s="1"/>
  <c r="F136" i="17"/>
  <c r="G136" i="17"/>
  <c r="B321" i="15"/>
  <c r="B320" i="15"/>
  <c r="F321" i="15"/>
  <c r="G321" i="15"/>
  <c r="B307" i="16" l="1"/>
  <c r="D307" i="16" s="1"/>
  <c r="F307" i="16"/>
  <c r="H307" i="16"/>
  <c r="B985" i="7"/>
  <c r="D985" i="7" s="1"/>
  <c r="F985" i="7"/>
  <c r="G985" i="7"/>
  <c r="H985" i="7"/>
  <c r="B1438" i="5"/>
  <c r="D1438" i="5" s="1"/>
  <c r="F1438" i="5"/>
  <c r="G1438" i="5"/>
  <c r="H1438" i="5"/>
  <c r="B1441" i="4"/>
  <c r="D1441" i="4" s="1"/>
  <c r="F1441" i="4"/>
  <c r="G1441" i="4"/>
  <c r="H1441" i="4"/>
  <c r="B1441" i="3"/>
  <c r="D1441" i="3" s="1"/>
  <c r="F1441" i="3"/>
  <c r="G1441" i="3"/>
  <c r="H1441" i="3"/>
  <c r="B1443" i="2"/>
  <c r="D1443" i="2" s="1"/>
  <c r="F1443" i="2"/>
  <c r="G1443" i="2"/>
  <c r="H1443" i="2"/>
  <c r="B135" i="17"/>
  <c r="D135" i="17" s="1"/>
  <c r="F135" i="17"/>
  <c r="G135" i="17"/>
  <c r="D320" i="15"/>
  <c r="F320" i="15"/>
  <c r="G320" i="15"/>
  <c r="B306" i="16" l="1"/>
  <c r="D306" i="16" s="1"/>
  <c r="F306" i="16"/>
  <c r="H306" i="16"/>
  <c r="B984" i="7"/>
  <c r="D984" i="7" s="1"/>
  <c r="F984" i="7"/>
  <c r="G984" i="7"/>
  <c r="H984" i="7"/>
  <c r="B1437" i="5"/>
  <c r="D1437" i="5" s="1"/>
  <c r="F1437" i="5"/>
  <c r="G1437" i="5"/>
  <c r="H1437" i="5"/>
  <c r="B1440" i="4"/>
  <c r="D1440" i="4" s="1"/>
  <c r="F1440" i="4"/>
  <c r="G1440" i="4"/>
  <c r="H1440" i="4"/>
  <c r="B1440" i="3"/>
  <c r="D1440" i="3" s="1"/>
  <c r="F1440" i="3"/>
  <c r="G1440" i="3"/>
  <c r="H1440" i="3"/>
  <c r="B1442" i="2"/>
  <c r="D1442" i="2" s="1"/>
  <c r="F1442" i="2"/>
  <c r="G1442" i="2"/>
  <c r="H1442" i="2"/>
  <c r="B134" i="17"/>
  <c r="D134" i="17" s="1"/>
  <c r="F134" i="17"/>
  <c r="G134" i="17"/>
  <c r="B319" i="15"/>
  <c r="D319" i="15" s="1"/>
  <c r="F319" i="15"/>
  <c r="G319" i="15"/>
  <c r="B305" i="16" l="1"/>
  <c r="D305" i="16" s="1"/>
  <c r="F305" i="16"/>
  <c r="H305" i="16"/>
  <c r="B983" i="7"/>
  <c r="D983" i="7" s="1"/>
  <c r="F983" i="7"/>
  <c r="G983" i="7"/>
  <c r="H983" i="7"/>
  <c r="B1436" i="5"/>
  <c r="D1436" i="5" s="1"/>
  <c r="F1436" i="5"/>
  <c r="G1436" i="5"/>
  <c r="H1436" i="5"/>
  <c r="B1439" i="4"/>
  <c r="D1439" i="4" s="1"/>
  <c r="F1439" i="4"/>
  <c r="G1439" i="4"/>
  <c r="H1439" i="4"/>
  <c r="B1439" i="3"/>
  <c r="D1439" i="3" s="1"/>
  <c r="F1439" i="3"/>
  <c r="G1439" i="3"/>
  <c r="H1439" i="3"/>
  <c r="B1441" i="2"/>
  <c r="D1441" i="2" s="1"/>
  <c r="F1441" i="2"/>
  <c r="G1441" i="2"/>
  <c r="H1441" i="2"/>
  <c r="B133" i="17"/>
  <c r="D133" i="17" s="1"/>
  <c r="F133" i="17"/>
  <c r="G133" i="17"/>
  <c r="B318" i="15"/>
  <c r="D318" i="15" s="1"/>
  <c r="F318" i="15"/>
  <c r="G318" i="15"/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<sst xmlns="http://schemas.openxmlformats.org/spreadsheetml/2006/main" count="4622" uniqueCount="1041">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</sst>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70176"/>
        <c:axId val="45971712"/>
      </c:areaChart>
      <c:dateAx>
        <c:axId val="459701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9717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9717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9701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40224"/>
        <c:axId val="52341760"/>
      </c:areaChart>
      <c:dateAx>
        <c:axId val="523402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341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234176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3402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9680"/>
        <c:axId val="52449664"/>
      </c:areaChart>
      <c:dateAx>
        <c:axId val="5243968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49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244966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396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2048"/>
        <c:axId val="52483584"/>
      </c:areaChart>
      <c:dateAx>
        <c:axId val="524820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83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248358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820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59744"/>
        <c:axId val="62561280"/>
      </c:areaChart>
      <c:dateAx>
        <c:axId val="6255974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5612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25612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597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81376"/>
        <c:axId val="62591360"/>
      </c:areaChart>
      <c:dateAx>
        <c:axId val="625813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59136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6259136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813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92160"/>
        <c:axId val="41293696"/>
      </c:areaChart>
      <c:dateAx>
        <c:axId val="41292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1293696"/>
        <c:crosses val="autoZero"/>
        <c:auto val="1"/>
        <c:lblOffset val="100"/>
        <c:baseTimeUnit val="days"/>
      </c:dateAx>
      <c:valAx>
        <c:axId val="4129369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29216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1216"/>
        <c:axId val="45882752"/>
      </c:areaChart>
      <c:dateAx>
        <c:axId val="458812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5882752"/>
        <c:crosses val="autoZero"/>
        <c:auto val="1"/>
        <c:lblOffset val="100"/>
        <c:baseTimeUnit val="days"/>
      </c:dateAx>
      <c:valAx>
        <c:axId val="458827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58812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07328"/>
        <c:axId val="66987136"/>
      </c:areaChart>
      <c:dateAx>
        <c:axId val="45907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987136"/>
        <c:crosses val="autoZero"/>
        <c:auto val="1"/>
        <c:lblOffset val="100"/>
        <c:baseTimeUnit val="days"/>
      </c:dateAx>
      <c:valAx>
        <c:axId val="66987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5907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70784"/>
        <c:axId val="82472320"/>
      </c:areaChart>
      <c:dateAx>
        <c:axId val="82470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72320"/>
        <c:crosses val="autoZero"/>
        <c:auto val="1"/>
        <c:lblOffset val="100"/>
        <c:baseTimeUnit val="days"/>
      </c:dateAx>
      <c:valAx>
        <c:axId val="8247232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707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84608"/>
        <c:axId val="82494592"/>
      </c:lineChart>
      <c:dateAx>
        <c:axId val="82484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94592"/>
        <c:crosses val="autoZero"/>
        <c:auto val="1"/>
        <c:lblOffset val="100"/>
        <c:baseTimeUnit val="days"/>
      </c:dateAx>
      <c:valAx>
        <c:axId val="824945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8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83616"/>
        <c:axId val="45985152"/>
      </c:areaChart>
      <c:dateAx>
        <c:axId val="4598361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98515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598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983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46624"/>
        <c:axId val="83148160"/>
      </c:areaChart>
      <c:dateAx>
        <c:axId val="83146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148160"/>
        <c:crosses val="autoZero"/>
        <c:auto val="1"/>
        <c:lblOffset val="100"/>
        <c:baseTimeUnit val="days"/>
      </c:dateAx>
      <c:valAx>
        <c:axId val="831481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146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00416"/>
        <c:axId val="83506304"/>
      </c:areaChart>
      <c:dateAx>
        <c:axId val="83500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506304"/>
        <c:crosses val="autoZero"/>
        <c:auto val="1"/>
        <c:lblOffset val="100"/>
        <c:baseTimeUnit val="days"/>
      </c:dateAx>
      <c:valAx>
        <c:axId val="8350630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00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30880"/>
        <c:axId val="83532416"/>
      </c:barChart>
      <c:dateAx>
        <c:axId val="835308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32416"/>
        <c:crosses val="autoZero"/>
        <c:auto val="1"/>
        <c:lblOffset val="100"/>
        <c:baseTimeUnit val="days"/>
      </c:dateAx>
      <c:valAx>
        <c:axId val="835324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3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4208"/>
        <c:axId val="82982016"/>
      </c:areaChart>
      <c:dateAx>
        <c:axId val="82894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2982016"/>
        <c:crosses val="autoZero"/>
        <c:auto val="1"/>
        <c:lblOffset val="100"/>
        <c:baseTimeUnit val="days"/>
      </c:dateAx>
      <c:valAx>
        <c:axId val="8298201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9420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06592"/>
        <c:axId val="83008128"/>
      </c:areaChart>
      <c:dateAx>
        <c:axId val="83006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008128"/>
        <c:crosses val="autoZero"/>
        <c:auto val="1"/>
        <c:lblOffset val="100"/>
        <c:baseTimeUnit val="days"/>
      </c:dateAx>
      <c:valAx>
        <c:axId val="8300812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0065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87232"/>
        <c:axId val="83888768"/>
      </c:lineChart>
      <c:catAx>
        <c:axId val="83887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88768"/>
        <c:crosses val="autoZero"/>
        <c:auto val="1"/>
        <c:lblAlgn val="ctr"/>
        <c:lblOffset val="100"/>
        <c:noMultiLvlLbl val="0"/>
      </c:catAx>
      <c:valAx>
        <c:axId val="8388876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872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3344"/>
        <c:axId val="83923328"/>
      </c:lineChart>
      <c:dateAx>
        <c:axId val="83913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23328"/>
        <c:crosses val="autoZero"/>
        <c:auto val="1"/>
        <c:lblOffset val="100"/>
        <c:baseTimeUnit val="days"/>
      </c:dateAx>
      <c:valAx>
        <c:axId val="839233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1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81056"/>
        <c:axId val="83982592"/>
      </c:areaChart>
      <c:dateAx>
        <c:axId val="83981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982592"/>
        <c:crosses val="autoZero"/>
        <c:auto val="1"/>
        <c:lblOffset val="100"/>
        <c:baseTimeUnit val="days"/>
      </c:dateAx>
      <c:valAx>
        <c:axId val="83982592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8105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07168"/>
        <c:axId val="84017152"/>
      </c:areaChart>
      <c:dateAx>
        <c:axId val="84007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017152"/>
        <c:crosses val="autoZero"/>
        <c:auto val="1"/>
        <c:lblOffset val="100"/>
        <c:baseTimeUnit val="days"/>
      </c:dateAx>
      <c:valAx>
        <c:axId val="840171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071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37632"/>
        <c:axId val="84039168"/>
      </c:lineChart>
      <c:dateAx>
        <c:axId val="84037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39168"/>
        <c:crosses val="autoZero"/>
        <c:auto val="1"/>
        <c:lblOffset val="100"/>
        <c:baseTimeUnit val="days"/>
      </c:dateAx>
      <c:valAx>
        <c:axId val="840391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37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82208"/>
        <c:axId val="47600384"/>
      </c:areaChart>
      <c:dateAx>
        <c:axId val="475822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00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6003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5822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28384"/>
        <c:axId val="66995328"/>
      </c:areaChart>
      <c:dateAx>
        <c:axId val="83328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66995328"/>
        <c:crosses val="autoZero"/>
        <c:auto val="1"/>
        <c:lblOffset val="100"/>
        <c:baseTimeUnit val="days"/>
      </c:dateAx>
      <c:valAx>
        <c:axId val="669953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3283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80320"/>
        <c:axId val="85090304"/>
      </c:areaChart>
      <c:dateAx>
        <c:axId val="850803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090304"/>
        <c:crosses val="autoZero"/>
        <c:auto val="1"/>
        <c:lblOffset val="100"/>
        <c:baseTimeUnit val="days"/>
      </c:dateAx>
      <c:valAx>
        <c:axId val="850903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0803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18976"/>
        <c:axId val="85120512"/>
      </c:lineChart>
      <c:dateAx>
        <c:axId val="85118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20512"/>
        <c:crosses val="autoZero"/>
        <c:auto val="1"/>
        <c:lblOffset val="100"/>
        <c:baseTimeUnit val="days"/>
      </c:dateAx>
      <c:valAx>
        <c:axId val="8512051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18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89504"/>
        <c:axId val="84488192"/>
      </c:areaChart>
      <c:dateAx>
        <c:axId val="847895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488192"/>
        <c:crosses val="autoZero"/>
        <c:auto val="1"/>
        <c:lblOffset val="100"/>
        <c:baseTimeUnit val="days"/>
      </c:dateAx>
      <c:valAx>
        <c:axId val="8448819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8950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94944"/>
        <c:axId val="83396480"/>
      </c:areaChart>
      <c:dateAx>
        <c:axId val="83394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396480"/>
        <c:crosses val="autoZero"/>
        <c:auto val="1"/>
        <c:lblOffset val="100"/>
        <c:baseTimeUnit val="days"/>
      </c:dateAx>
      <c:valAx>
        <c:axId val="8339648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394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06272"/>
        <c:axId val="84812160"/>
      </c:areaChart>
      <c:dateAx>
        <c:axId val="84806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812160"/>
        <c:crosses val="autoZero"/>
        <c:auto val="1"/>
        <c:lblOffset val="100"/>
        <c:baseTimeUnit val="days"/>
      </c:dateAx>
      <c:valAx>
        <c:axId val="8481216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0627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36864"/>
        <c:axId val="47638400"/>
      </c:areaChart>
      <c:dateAx>
        <c:axId val="476368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38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63840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368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55936"/>
        <c:axId val="47670016"/>
      </c:areaChart>
      <c:dateAx>
        <c:axId val="4765593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6700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67001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559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94208"/>
        <c:axId val="47695744"/>
      </c:areaChart>
      <c:catAx>
        <c:axId val="476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95744"/>
        <c:crosses val="autoZero"/>
        <c:auto val="1"/>
        <c:lblAlgn val="ctr"/>
        <c:lblOffset val="100"/>
        <c:noMultiLvlLbl val="0"/>
      </c:catAx>
      <c:valAx>
        <c:axId val="4769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942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1920"/>
        <c:axId val="52243456"/>
      </c:areaChart>
      <c:dateAx>
        <c:axId val="522419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24345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224345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2419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5440"/>
        <c:axId val="52286976"/>
      </c:lineChart>
      <c:dateAx>
        <c:axId val="5228544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286976"/>
        <c:crosses val="autoZero"/>
        <c:auto val="1"/>
        <c:lblOffset val="100"/>
        <c:baseTimeUnit val="days"/>
      </c:dateAx>
      <c:valAx>
        <c:axId val="522869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28544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8208"/>
        <c:axId val="52319744"/>
      </c:lineChart>
      <c:dateAx>
        <c:axId val="523182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319744"/>
        <c:crosses val="autoZero"/>
        <c:auto val="1"/>
        <c:lblOffset val="100"/>
        <c:baseTimeUnit val="days"/>
      </c:dateAx>
      <c:valAx>
        <c:axId val="523197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31820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7" sqref="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43824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49270</v>
      </c>
      <c r="E5" s="286">
        <f>+IF(ISERROR(VLOOKUP($E$2,Cu!$A$5:$H$1642,7,0)),0,VLOOKUP($E$2,Cu!$A$5:$H$1642,7,0))</f>
        <v>370</v>
      </c>
      <c r="F5" s="281" t="s">
        <v>3</v>
      </c>
      <c r="G5" s="280">
        <f>+IF(ISERROR(VLOOKUP($E$2,Cu!$A$5:$H$1642,2,0)),0,VLOOKUP($E$2,Cu!$A$5:$H$1642,2,0))</f>
        <v>7036.370049941519</v>
      </c>
      <c r="H5" s="280">
        <f>+IF(ISERROR(VLOOKUP($E$2,Cu!$A$5:$H$1642,4,0)),0,VLOOKUP($E$2,Cu!$A$5:$H$1642,4,0))</f>
        <v>6013.9914956765124</v>
      </c>
      <c r="I5" s="394">
        <f>+IF(ISERROR(VLOOKUP($E$2,Cu!$A$5:$H$1999,5,0)),0,VLOOKUP($E$2,Cu!$A$5:$H$1999,5,0))</f>
        <v>6184.5</v>
      </c>
      <c r="J5" s="377">
        <f>+IF(ISERROR(VLOOKUP($E$2,Cu!$A$5:$H$1642,8,0)),0,VLOOKUP($E$2,Cu!$A$5:$H$1642,8,0))</f>
        <v>31.5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15200</v>
      </c>
      <c r="E6" s="286">
        <f>+IF(ISERROR(VLOOKUP($E$2,Pb!$A$5:$H$1987,7,0)),0,VLOOKUP($E$2,Pb!$A$5:$H$1987,7,0))</f>
        <v>200</v>
      </c>
      <c r="F6" s="281" t="s">
        <v>3</v>
      </c>
      <c r="G6" s="280">
        <f>+IF(ISERROR(VLOOKUP($E$2,Pb!$A$5:$H$1987,2,0)),0,VLOOKUP($E$2,Pb!$A$5:$H$1987,2,0))</f>
        <v>2170.7494369618648</v>
      </c>
      <c r="H6" s="280">
        <f>+IF(ISERROR(VLOOKUP($E$2,Pb!$A$5:$H$1987,4,0)),0,VLOOKUP($E$2,Pb!$A$5:$H$1987,4,0))</f>
        <v>1855.3413991127052</v>
      </c>
      <c r="I6" s="394">
        <f>+IF(ISERROR(VLOOKUP($E$2,Pb!$A$5:$H$1987,5,0)),0,VLOOKUP($E$2,Pb!$A$5:$H$1987,5,0))</f>
        <v>1905</v>
      </c>
      <c r="J6" s="377">
        <f>+IF(ISERROR(VLOOKUP($E$2,Pb!$A$5:$H$1642,8,0)),0,VLOOKUP($E$2,Pb!$A$5:$H$1642,8,0))</f>
        <v>0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4259</v>
      </c>
      <c r="E7" s="286">
        <f>+IF(ISERROR(VLOOKUP($E$2,Ag!$A$5:$H$1986,7,0)),0,VLOOKUP($E$2,Ag!$A$5:$H$1986,7,0))</f>
        <v>75</v>
      </c>
      <c r="F7" s="281" t="s">
        <v>6</v>
      </c>
      <c r="G7" s="280">
        <f>+IF(ISERROR(VLOOKUP($E$2,Ag!$A$5:$H$1517,2,0)),0,VLOOKUP($E$2,Ag!$A$5:$H$1517,2,0))</f>
        <v>608.23827973819618</v>
      </c>
      <c r="H7" s="280">
        <f>+IF(ISERROR(VLOOKUP($E$2,Ag!$A$5:$H$1517,4,0)),0,VLOOKUP($E$2,Ag!$A$5:$H$1517,4,0))</f>
        <v>519.86177755401388</v>
      </c>
      <c r="I7" s="394">
        <f>+IF(ISERROR(VLOOKUP($E$2,Ag!$A$5:$H$1517,5,0)),0,VLOOKUP($E$2,Ag!$A$5:$H$1517,5,0))</f>
        <v>564.56500000000005</v>
      </c>
      <c r="J7" s="377">
        <f>+IF(ISERROR(VLOOKUP($E$2,Ag!$A$5:$H$1642,8,0)),0,VLOOKUP($E$2,Ag!$A$5:$H$1642,8,0))</f>
        <v>3.0550000000000637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18350</v>
      </c>
      <c r="E8" s="286">
        <f>+IF(ISERROR(VLOOKUP($E$2,Zn!$A$5:$H$2994,7,0)),0,VLOOKUP($E$2,Zn!$A$5:$H$2994,7,0))</f>
        <v>20</v>
      </c>
      <c r="F8" s="281" t="s">
        <v>3</v>
      </c>
      <c r="G8" s="280">
        <f>+IF(ISERROR(VLOOKUP($E$2,Zn!$A$5:$H$2994,2,0)),0,VLOOKUP($E$2,Zn!$A$5:$H$2994,2,0))</f>
        <v>2620.60869527962</v>
      </c>
      <c r="H8" s="280">
        <f>+IF(ISERROR(VLOOKUP($E$2,Zn!$A$5:$H$2994,4,0)),0,VLOOKUP($E$2,Zn!$A$5:$H$2994,4,0))</f>
        <v>2239.8364916919832</v>
      </c>
      <c r="I8" s="394">
        <f>+IF(ISERROR(VLOOKUP($E$2,Zn!$A$5:$H$2994,5,0)),0,VLOOKUP($E$2,Zn!$A$5:$H$2994,5,0))</f>
        <v>2277</v>
      </c>
      <c r="J8" s="377">
        <f>+IF(ISERROR(VLOOKUP($E$2,Zn!$A$5:$H$1642,8,0)),0,VLOOKUP($E$2,Zn!$A$5:$H$1642,8,0))</f>
        <v>-31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112950</v>
      </c>
      <c r="E9" s="286">
        <f>+IF(ISERROR(VLOOKUP($E$2,Ni!$A$6:$H$2996,7,0)),0,VLOOKUP($E$2,Ni!$A$6:$H$2996,7,0))</f>
        <v>-300</v>
      </c>
      <c r="F9" s="281" t="s">
        <v>3</v>
      </c>
      <c r="G9" s="280">
        <f>+IF(ISERROR(VLOOKUP($E$2,Ni!$A$6:$H$2996,2,0)),0,VLOOKUP($E$2,Ni!$A$6:$H$2996,2,0))</f>
        <v>16130.667691108069</v>
      </c>
      <c r="H9" s="280">
        <f>+IF(ISERROR(VLOOKUP($E$2,Ni!$A$6:$H$2996,4,0)),0,VLOOKUP($E$2,Ni!$A$6:$H$2996,4,0))</f>
        <v>13786.895462485529</v>
      </c>
      <c r="I9" s="394">
        <f>+IF(ISERROR(VLOOKUP($E$2,Ni!$A$6:$H$2996,5,0)),0,VLOOKUP($E$2,Ni!$A$6:$H$2996,5,0))</f>
        <v>14290</v>
      </c>
      <c r="J9" s="377">
        <f>+IF(ISERROR(VLOOKUP($E$2,Ni!$A$5:$H$1642,8,0)),0,VLOOKUP($E$2,Ni!$A$5:$H$1642,8,0))</f>
        <v>-105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1700</v>
      </c>
      <c r="E10" s="286">
        <f>+IF(ISERROR(VLOOKUP($E$2,Coke!$A$6:$H$2997,7,0)),0,VLOOKUP($E$2,Coke!$A$6:$H$2997,7,0))</f>
        <v>-140</v>
      </c>
      <c r="F10" s="281" t="s">
        <v>3</v>
      </c>
      <c r="G10" s="280">
        <f>+IF(ISERROR(VLOOKUP($E$2,Coke!$A$6:$H$2997,2,0)),0,VLOOKUP($E$2,Coke!$A$6:$H$2997,2,0))</f>
        <v>242.78118702862963</v>
      </c>
      <c r="H10" s="280">
        <f>+IF(ISERROR(VLOOKUP($E$2,Coke!$A$6:$H$2997,4,0)),0,VLOOKUP($E$2,Coke!$A$6:$H$2997,4,0))</f>
        <v>207.50528805865781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3740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534.1186114629852</v>
      </c>
      <c r="H11" s="280">
        <f>+IF(ISERROR(VLOOKUP($E$2,Steel!$A$6:$H$2995,4,0)),0,VLOOKUP($E$2,Steel!$A$6:$H$2995,4,0))</f>
        <v>456.51163372904722</v>
      </c>
      <c r="I11" s="394">
        <f>+IF(ISERROR(VLOOKUP($E$2,Steel!$A$6:$H$2995,5,0)),0,VLOOKUP($E$2,Steel!$A$6:$H$2995,5,0))</f>
        <v>460</v>
      </c>
      <c r="J11" s="377">
        <f>+IF(ISERROR(VLOOKUP($E$2,Steel!$A$5:$H$1642,8,0)),0,VLOOKUP($E$2,Steel!$A$5:$H$1642,8,0))</f>
        <v>0.5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679</v>
      </c>
      <c r="E12" s="286">
        <f>+IF(ISERROR(VLOOKUP($E$2,'Quặng Sắt'!$A$6:$H$2995,7,0)),0,VLOOKUP($E$2,'Quặng Sắt'!$A$6:$H$2995,7,0))</f>
        <v>-1</v>
      </c>
      <c r="F12" s="281" t="s">
        <v>2</v>
      </c>
      <c r="G12" s="280">
        <f>+IF(ISERROR(VLOOKUP($E$2,'Quặng Sắt'!$A$6:$H$2995,2,0)),0,VLOOKUP($E$2,'Quặng Sắt'!$A$6:$H$2995,2,0))</f>
        <v>96.873234453201249</v>
      </c>
      <c r="H12" s="280">
        <f>+IF(ISERROR(VLOOKUP($E$2,'Quặng Sắt'!$A$6:$H$2995,4,0)),0,VLOOKUP($E$2,'Quặng Sắt'!$A$6:$H$2995,4,0))</f>
        <v>82.797636284787401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23230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7.0021899999999997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2"/>
  <sheetViews>
    <sheetView workbookViewId="0">
      <pane ySplit="3" topLeftCell="A1228" activePane="bottomLeft" state="frozen"/>
      <selection pane="bottomLeft" activeCell="I1239" sqref="I1239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  <row r="1227" spans="1:2" x14ac:dyDescent="0.25">
      <c r="A1227" s="199">
        <v>43803</v>
      </c>
      <c r="B1227" s="295">
        <v>7.0709999999999997</v>
      </c>
    </row>
    <row r="1228" spans="1:2" x14ac:dyDescent="0.25">
      <c r="A1228" s="199">
        <v>43804</v>
      </c>
      <c r="B1228" s="295">
        <v>7.0540500000000002</v>
      </c>
    </row>
    <row r="1229" spans="1:2" x14ac:dyDescent="0.25">
      <c r="A1229" s="199">
        <v>43805</v>
      </c>
      <c r="B1229" s="295">
        <v>7.0417100000000001</v>
      </c>
    </row>
    <row r="1230" spans="1:2" x14ac:dyDescent="0.25">
      <c r="A1230" s="199">
        <v>43808</v>
      </c>
      <c r="B1230" s="295">
        <v>7.0320999999999998</v>
      </c>
    </row>
    <row r="1231" spans="1:2" x14ac:dyDescent="0.25">
      <c r="A1231" s="199">
        <v>43809</v>
      </c>
      <c r="B1231" s="295">
        <v>7.0361399999999996</v>
      </c>
    </row>
    <row r="1232" spans="1:2" x14ac:dyDescent="0.25">
      <c r="A1232" s="199">
        <v>43810</v>
      </c>
      <c r="B1232" s="295">
        <v>7.0352800000000002</v>
      </c>
    </row>
    <row r="1233" spans="1:2" x14ac:dyDescent="0.25">
      <c r="A1233" s="199">
        <v>43811</v>
      </c>
      <c r="B1233" s="295">
        <v>7.0301099999999996</v>
      </c>
    </row>
    <row r="1234" spans="1:2" x14ac:dyDescent="0.25">
      <c r="A1234" s="199">
        <v>43812</v>
      </c>
      <c r="B1234" s="295">
        <v>6.9612699999999998</v>
      </c>
    </row>
    <row r="1235" spans="1:2" x14ac:dyDescent="0.25">
      <c r="A1235" s="199">
        <v>43815</v>
      </c>
      <c r="B1235" s="295">
        <v>6.9961900000000004</v>
      </c>
    </row>
    <row r="1236" spans="1:2" x14ac:dyDescent="0.25">
      <c r="A1236" s="199">
        <v>43816</v>
      </c>
      <c r="B1236" s="295">
        <v>6.9922000000000004</v>
      </c>
    </row>
    <row r="1237" spans="1:2" x14ac:dyDescent="0.25">
      <c r="A1237" s="199">
        <v>43817</v>
      </c>
      <c r="B1237" s="295">
        <v>7.00603</v>
      </c>
    </row>
    <row r="1238" spans="1:2" x14ac:dyDescent="0.25">
      <c r="A1238" s="199">
        <v>43818</v>
      </c>
      <c r="B1238" s="295">
        <v>6.9987899999999996</v>
      </c>
    </row>
    <row r="1239" spans="1:2" x14ac:dyDescent="0.25">
      <c r="A1239" s="199">
        <v>43819</v>
      </c>
      <c r="B1239" s="295">
        <v>7.0071500000000002</v>
      </c>
    </row>
    <row r="1240" spans="1:2" x14ac:dyDescent="0.25">
      <c r="A1240" s="199">
        <v>43822</v>
      </c>
      <c r="B1240" s="353">
        <v>7.0064500000000001</v>
      </c>
    </row>
    <row r="1241" spans="1:2" x14ac:dyDescent="0.25">
      <c r="A1241" s="199">
        <v>43823</v>
      </c>
      <c r="B1241" s="353">
        <v>7.0091599999999996</v>
      </c>
    </row>
    <row r="1242" spans="1:2" x14ac:dyDescent="0.25">
      <c r="A1242" s="199">
        <v>43824</v>
      </c>
      <c r="B1242" s="353">
        <v>7.0021899999999997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712" activePane="bottomLeft" state="frozen"/>
      <selection pane="bottomLeft" activeCell="F724" sqref="F724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ht="15.75" x14ac:dyDescent="0.25">
      <c r="A708" s="340">
        <v>43803</v>
      </c>
      <c r="B708" s="287">
        <v>23240</v>
      </c>
    </row>
    <row r="709" spans="1:2" ht="15.75" x14ac:dyDescent="0.25">
      <c r="A709" s="340">
        <v>43804</v>
      </c>
      <c r="B709" s="287">
        <v>23240</v>
      </c>
    </row>
    <row r="710" spans="1:2" ht="15.75" x14ac:dyDescent="0.25">
      <c r="A710" s="340">
        <v>43805</v>
      </c>
      <c r="B710" s="287">
        <v>23240</v>
      </c>
    </row>
    <row r="711" spans="1:2" ht="15.75" x14ac:dyDescent="0.25">
      <c r="A711" s="340">
        <v>43808</v>
      </c>
      <c r="B711" s="287">
        <v>23240</v>
      </c>
    </row>
    <row r="712" spans="1:2" ht="15.75" x14ac:dyDescent="0.25">
      <c r="A712" s="340">
        <v>43809</v>
      </c>
      <c r="B712" s="287">
        <v>23240</v>
      </c>
    </row>
    <row r="713" spans="1:2" ht="15.75" x14ac:dyDescent="0.25">
      <c r="A713" s="340">
        <v>43810</v>
      </c>
      <c r="B713" s="287">
        <v>23240</v>
      </c>
    </row>
    <row r="714" spans="1:2" ht="15.75" x14ac:dyDescent="0.25">
      <c r="A714" s="340">
        <v>43811</v>
      </c>
      <c r="B714" s="287">
        <v>23230</v>
      </c>
    </row>
    <row r="715" spans="1:2" ht="15.75" x14ac:dyDescent="0.25">
      <c r="A715" s="340">
        <v>43812</v>
      </c>
      <c r="B715" s="287">
        <v>23230</v>
      </c>
    </row>
    <row r="716" spans="1:2" ht="15.75" x14ac:dyDescent="0.25">
      <c r="A716" s="340">
        <v>43815</v>
      </c>
      <c r="B716" s="287">
        <v>23230</v>
      </c>
    </row>
    <row r="717" spans="1:2" ht="15.75" x14ac:dyDescent="0.25">
      <c r="A717" s="340">
        <v>43816</v>
      </c>
      <c r="B717" s="287">
        <v>23230</v>
      </c>
    </row>
    <row r="718" spans="1:2" ht="15.75" x14ac:dyDescent="0.25">
      <c r="A718" s="340">
        <v>43817</v>
      </c>
      <c r="B718" s="287">
        <v>23230</v>
      </c>
    </row>
    <row r="719" spans="1:2" ht="15.75" x14ac:dyDescent="0.25">
      <c r="A719" s="340">
        <v>43818</v>
      </c>
      <c r="B719" s="287">
        <v>23230</v>
      </c>
    </row>
    <row r="720" spans="1:2" ht="15.75" x14ac:dyDescent="0.25">
      <c r="A720" s="340">
        <v>43819</v>
      </c>
      <c r="B720" s="287">
        <v>23230</v>
      </c>
    </row>
    <row r="721" spans="1:2" ht="15.75" x14ac:dyDescent="0.25">
      <c r="A721" s="340">
        <v>43822</v>
      </c>
      <c r="B721" s="287">
        <v>23230</v>
      </c>
    </row>
    <row r="722" spans="1:2" ht="15.75" x14ac:dyDescent="0.25">
      <c r="A722" s="340">
        <v>43823</v>
      </c>
      <c r="B722" s="287">
        <v>23230</v>
      </c>
    </row>
    <row r="723" spans="1:2" ht="15.75" x14ac:dyDescent="0.25">
      <c r="A723" s="340">
        <v>43824</v>
      </c>
      <c r="B723" s="287">
        <v>23230</v>
      </c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3"/>
  <sheetViews>
    <sheetView workbookViewId="0">
      <pane ySplit="3" topLeftCell="A594" activePane="bottomLeft" state="frozen"/>
      <selection pane="bottomLeft" activeCell="G605" sqref="G605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  <c r="H587" s="110"/>
    </row>
    <row r="588" spans="1:11" x14ac:dyDescent="0.25">
      <c r="A588" s="261">
        <v>43803</v>
      </c>
      <c r="B588" s="262">
        <v>3309</v>
      </c>
    </row>
    <row r="589" spans="1:11" x14ac:dyDescent="0.25">
      <c r="A589" s="261">
        <v>43804</v>
      </c>
      <c r="B589" s="262">
        <v>3315</v>
      </c>
    </row>
    <row r="590" spans="1:11" x14ac:dyDescent="0.25">
      <c r="A590" s="261">
        <v>43805</v>
      </c>
      <c r="B590" s="262">
        <v>3318</v>
      </c>
    </row>
    <row r="591" spans="1:11" x14ac:dyDescent="0.25">
      <c r="A591" s="261">
        <v>43808</v>
      </c>
      <c r="B591" s="262">
        <v>3323</v>
      </c>
    </row>
    <row r="592" spans="1:11" x14ac:dyDescent="0.25">
      <c r="A592" s="261">
        <v>43809</v>
      </c>
      <c r="B592" s="262">
        <v>3322</v>
      </c>
    </row>
    <row r="593" spans="1:2" x14ac:dyDescent="0.25">
      <c r="A593" s="261">
        <v>43810</v>
      </c>
      <c r="B593" s="262">
        <v>3323</v>
      </c>
    </row>
    <row r="594" spans="1:2" x14ac:dyDescent="0.25">
      <c r="A594" s="261">
        <v>43811</v>
      </c>
      <c r="B594" s="262">
        <v>3325</v>
      </c>
    </row>
    <row r="595" spans="1:2" x14ac:dyDescent="0.25">
      <c r="A595" s="261">
        <v>43812</v>
      </c>
      <c r="B595" s="262">
        <v>3351</v>
      </c>
    </row>
    <row r="596" spans="1:2" x14ac:dyDescent="0.25">
      <c r="A596" s="261">
        <v>43815</v>
      </c>
      <c r="B596" s="262">
        <v>3341</v>
      </c>
    </row>
    <row r="597" spans="1:2" x14ac:dyDescent="0.25">
      <c r="A597" s="261">
        <v>43816</v>
      </c>
      <c r="B597" s="262">
        <v>3342</v>
      </c>
    </row>
    <row r="598" spans="1:2" x14ac:dyDescent="0.25">
      <c r="A598" s="261">
        <v>43817</v>
      </c>
      <c r="B598" s="262">
        <v>3337</v>
      </c>
    </row>
    <row r="599" spans="1:2" x14ac:dyDescent="0.25">
      <c r="A599" s="261">
        <v>43818</v>
      </c>
      <c r="B599" s="262">
        <v>3338</v>
      </c>
    </row>
    <row r="600" spans="1:2" x14ac:dyDescent="0.25">
      <c r="A600" s="261">
        <v>43819</v>
      </c>
      <c r="B600" s="262">
        <v>3337</v>
      </c>
    </row>
    <row r="601" spans="1:2" x14ac:dyDescent="0.25">
      <c r="A601" s="261">
        <v>43822</v>
      </c>
      <c r="B601" s="262">
        <v>3335</v>
      </c>
    </row>
    <row r="602" spans="1:2" x14ac:dyDescent="0.25">
      <c r="A602" s="261">
        <v>43823</v>
      </c>
      <c r="B602" s="262">
        <v>3336</v>
      </c>
    </row>
    <row r="603" spans="1:2" x14ac:dyDescent="0.25">
      <c r="A603" s="261">
        <v>43824</v>
      </c>
      <c r="B603" s="262">
        <v>3344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45" activePane="bottomLeft" state="frozen"/>
      <selection pane="bottomLeft" activeCell="K1454" sqref="K1454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6184.5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56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56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56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56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8" x14ac:dyDescent="0.25">
      <c r="A1441" s="199">
        <v>43803</v>
      </c>
      <c r="B1441" s="37">
        <f t="shared" si="56"/>
        <v>6659.595531042286</v>
      </c>
      <c r="C1441" s="221">
        <v>47090</v>
      </c>
      <c r="D1441" s="37">
        <f t="shared" si="59"/>
        <v>5691.9619923438349</v>
      </c>
      <c r="E1441" s="221">
        <v>5812</v>
      </c>
      <c r="F1441" s="147">
        <f>USD_CNY!B1227</f>
        <v>7.0709999999999997</v>
      </c>
      <c r="G1441" s="139">
        <f t="shared" si="54"/>
        <v>-60</v>
      </c>
      <c r="H1441" s="375">
        <f t="shared" si="58"/>
        <v>-43.5</v>
      </c>
    </row>
    <row r="1442" spans="1:8" x14ac:dyDescent="0.25">
      <c r="A1442" s="199">
        <v>43804</v>
      </c>
      <c r="B1442" s="37">
        <f t="shared" si="56"/>
        <v>6701.8237749945065</v>
      </c>
      <c r="C1442" s="221">
        <v>47275</v>
      </c>
      <c r="D1442" s="37">
        <f t="shared" si="59"/>
        <v>5728.0545085423137</v>
      </c>
      <c r="E1442" s="221">
        <v>5823</v>
      </c>
      <c r="F1442" s="147">
        <f>USD_CNY!B1228</f>
        <v>7.0540500000000002</v>
      </c>
      <c r="G1442" s="139">
        <f t="shared" si="54"/>
        <v>185</v>
      </c>
      <c r="H1442" s="375">
        <f t="shared" si="58"/>
        <v>11</v>
      </c>
    </row>
    <row r="1443" spans="1:8" x14ac:dyDescent="0.25">
      <c r="A1443" s="199">
        <v>43805</v>
      </c>
      <c r="B1443" s="37">
        <f t="shared" si="56"/>
        <v>6727.7692492306551</v>
      </c>
      <c r="C1443" s="221">
        <v>47375</v>
      </c>
      <c r="D1443" s="37">
        <f t="shared" si="59"/>
        <v>5750.2301275475684</v>
      </c>
      <c r="E1443" s="221">
        <v>5855</v>
      </c>
      <c r="F1443" s="147">
        <f>USD_CNY!B1229</f>
        <v>7.0417100000000001</v>
      </c>
      <c r="G1443" s="139">
        <f t="shared" si="54"/>
        <v>100</v>
      </c>
      <c r="H1443" s="375">
        <f t="shared" si="58"/>
        <v>32</v>
      </c>
    </row>
    <row r="1444" spans="1:8" x14ac:dyDescent="0.25">
      <c r="A1444" s="199">
        <v>43808</v>
      </c>
      <c r="B1444" s="37">
        <f t="shared" si="56"/>
        <v>6847.8832781103802</v>
      </c>
      <c r="C1444" s="221">
        <v>48155</v>
      </c>
      <c r="D1444" s="37">
        <f t="shared" si="59"/>
        <v>5852.8916906926333</v>
      </c>
      <c r="E1444" s="221">
        <v>5867.5</v>
      </c>
      <c r="F1444" s="147">
        <f>USD_CNY!B1230</f>
        <v>7.0320999999999998</v>
      </c>
      <c r="G1444" s="139">
        <f t="shared" si="54"/>
        <v>780</v>
      </c>
      <c r="H1444" s="375">
        <f t="shared" si="58"/>
        <v>12.5</v>
      </c>
    </row>
    <row r="1445" spans="1:8" x14ac:dyDescent="0.25">
      <c r="A1445" s="199">
        <v>43809</v>
      </c>
      <c r="B1445" s="37">
        <f t="shared" si="56"/>
        <v>6881.6140668036742</v>
      </c>
      <c r="C1445" s="221">
        <v>48420</v>
      </c>
      <c r="D1445" s="37">
        <f t="shared" si="59"/>
        <v>5881.7214246185249</v>
      </c>
      <c r="E1445" s="221">
        <v>5985</v>
      </c>
      <c r="F1445" s="147">
        <f>USD_CNY!B1231</f>
        <v>7.0361399999999996</v>
      </c>
      <c r="G1445" s="139">
        <f t="shared" si="54"/>
        <v>265</v>
      </c>
      <c r="H1445" s="375">
        <f t="shared" si="58"/>
        <v>117.5</v>
      </c>
    </row>
    <row r="1446" spans="1:8" x14ac:dyDescent="0.25">
      <c r="A1446" s="199">
        <v>43810</v>
      </c>
      <c r="B1446" s="37">
        <f t="shared" si="56"/>
        <v>6891.6944314938419</v>
      </c>
      <c r="C1446" s="221">
        <v>48485</v>
      </c>
      <c r="D1446" s="37">
        <f t="shared" si="59"/>
        <v>5890.3371209349079</v>
      </c>
      <c r="E1446" s="221">
        <v>6055</v>
      </c>
      <c r="F1446" s="147">
        <f>USD_CNY!B1232</f>
        <v>7.0352800000000002</v>
      </c>
      <c r="G1446" s="139">
        <f t="shared" si="54"/>
        <v>65</v>
      </c>
      <c r="H1446" s="375">
        <f t="shared" si="58"/>
        <v>70</v>
      </c>
    </row>
    <row r="1447" spans="1:8" x14ac:dyDescent="0.25">
      <c r="A1447" s="199">
        <v>43811</v>
      </c>
      <c r="B1447" s="37">
        <f t="shared" si="56"/>
        <v>6956.505659228661</v>
      </c>
      <c r="C1447" s="221">
        <v>48905</v>
      </c>
      <c r="D1447" s="37">
        <f t="shared" si="59"/>
        <v>5945.7313326740696</v>
      </c>
      <c r="E1447" s="221">
        <v>6083</v>
      </c>
      <c r="F1447" s="147">
        <f>USD_CNY!B1233</f>
        <v>7.0301099999999996</v>
      </c>
      <c r="G1447" s="139">
        <f t="shared" si="54"/>
        <v>420</v>
      </c>
      <c r="H1447" s="375">
        <f t="shared" si="58"/>
        <v>28</v>
      </c>
    </row>
    <row r="1448" spans="1:8" x14ac:dyDescent="0.25">
      <c r="A1448" s="199">
        <v>43812</v>
      </c>
      <c r="B1448" s="37">
        <f t="shared" si="56"/>
        <v>7031.0446226047834</v>
      </c>
      <c r="C1448" s="221">
        <v>48945</v>
      </c>
      <c r="D1448" s="37">
        <f t="shared" si="59"/>
        <v>6009.4398483801569</v>
      </c>
      <c r="E1448" s="221">
        <v>6097</v>
      </c>
      <c r="F1448" s="147">
        <f>USD_CNY!B1234</f>
        <v>6.9612699999999998</v>
      </c>
      <c r="G1448" s="139">
        <f t="shared" si="54"/>
        <v>40</v>
      </c>
      <c r="H1448" s="375">
        <f t="shared" si="58"/>
        <v>14</v>
      </c>
    </row>
    <row r="1449" spans="1:8" x14ac:dyDescent="0.25">
      <c r="A1449" s="199">
        <v>43815</v>
      </c>
      <c r="B1449" s="37">
        <f t="shared" si="56"/>
        <v>6955.9288698563068</v>
      </c>
      <c r="C1449" s="221">
        <v>48665</v>
      </c>
      <c r="D1449" s="37">
        <f t="shared" si="59"/>
        <v>5945.2383503045357</v>
      </c>
      <c r="E1449" s="221">
        <v>6154</v>
      </c>
      <c r="F1449" s="147">
        <f>USD_CNY!B1235</f>
        <v>6.9961900000000004</v>
      </c>
      <c r="G1449" s="139">
        <f t="shared" si="54"/>
        <v>-280</v>
      </c>
      <c r="H1449" s="375">
        <f t="shared" si="58"/>
        <v>57</v>
      </c>
    </row>
    <row r="1450" spans="1:8" x14ac:dyDescent="0.25">
      <c r="A1450" s="199">
        <v>43816</v>
      </c>
      <c r="B1450" s="37">
        <f t="shared" si="56"/>
        <v>7002.8031234804494</v>
      </c>
      <c r="C1450" s="221">
        <v>48965</v>
      </c>
      <c r="D1450" s="37">
        <f t="shared" si="59"/>
        <v>5985.3018149405552</v>
      </c>
      <c r="E1450" s="221">
        <v>6155.5</v>
      </c>
      <c r="F1450" s="147">
        <f>USD_CNY!B1236</f>
        <v>6.9922000000000004</v>
      </c>
      <c r="G1450" s="139">
        <f t="shared" si="54"/>
        <v>300</v>
      </c>
      <c r="H1450" s="375">
        <f t="shared" si="58"/>
        <v>1.5</v>
      </c>
    </row>
    <row r="1451" spans="1:8" x14ac:dyDescent="0.25">
      <c r="A1451" s="199">
        <v>43817</v>
      </c>
      <c r="B1451" s="37">
        <f t="shared" si="56"/>
        <v>6988.9794933792746</v>
      </c>
      <c r="C1451" s="221">
        <v>48965</v>
      </c>
      <c r="D1451" s="37">
        <f t="shared" si="59"/>
        <v>5973.4867464780127</v>
      </c>
      <c r="E1451" s="221">
        <v>6175</v>
      </c>
      <c r="F1451" s="147">
        <f>USD_CNY!B1237</f>
        <v>7.00603</v>
      </c>
      <c r="G1451" s="139">
        <f t="shared" si="54"/>
        <v>0</v>
      </c>
      <c r="H1451" s="375">
        <f t="shared" si="58"/>
        <v>19.5</v>
      </c>
    </row>
    <row r="1452" spans="1:8" x14ac:dyDescent="0.25">
      <c r="A1452" s="199">
        <v>43818</v>
      </c>
      <c r="B1452" s="37">
        <f t="shared" si="56"/>
        <v>6976.9202962226327</v>
      </c>
      <c r="C1452" s="221">
        <v>48830</v>
      </c>
      <c r="D1452" s="37">
        <f t="shared" si="59"/>
        <v>5963.1797403612245</v>
      </c>
      <c r="E1452" s="221">
        <v>6126.5</v>
      </c>
      <c r="F1452" s="147">
        <f>USD_CNY!B1238</f>
        <v>6.9987899999999996</v>
      </c>
      <c r="G1452" s="139">
        <f t="shared" si="54"/>
        <v>-135</v>
      </c>
      <c r="H1452" s="375">
        <f t="shared" si="58"/>
        <v>-48.5</v>
      </c>
    </row>
    <row r="1453" spans="1:8" x14ac:dyDescent="0.25">
      <c r="A1453" s="199">
        <v>43819</v>
      </c>
      <c r="B1453" s="37">
        <f t="shared" si="56"/>
        <v>6999.9928644313304</v>
      </c>
      <c r="C1453" s="221">
        <v>49050</v>
      </c>
      <c r="D1453" s="37">
        <f t="shared" si="59"/>
        <v>5982.8998841293424</v>
      </c>
      <c r="E1453" s="221">
        <v>6161</v>
      </c>
      <c r="F1453" s="147">
        <f>USD_CNY!B1239</f>
        <v>7.0071500000000002</v>
      </c>
      <c r="G1453" s="139">
        <f t="shared" si="54"/>
        <v>220</v>
      </c>
      <c r="H1453" s="375">
        <f t="shared" si="58"/>
        <v>34.5</v>
      </c>
    </row>
    <row r="1454" spans="1:8" x14ac:dyDescent="0.25">
      <c r="A1454" s="199">
        <v>43822</v>
      </c>
      <c r="B1454" s="37">
        <f t="shared" si="56"/>
        <v>6965.0108114665773</v>
      </c>
      <c r="C1454" s="221">
        <v>48800</v>
      </c>
      <c r="D1454" s="37">
        <f t="shared" si="59"/>
        <v>5953.0006935611773</v>
      </c>
      <c r="E1454" s="221">
        <v>6155.5</v>
      </c>
      <c r="F1454" s="147">
        <f>USD_CNY!B1240</f>
        <v>7.0064500000000001</v>
      </c>
      <c r="G1454" s="139">
        <f t="shared" si="54"/>
        <v>-250</v>
      </c>
      <c r="H1454" s="375">
        <f t="shared" si="58"/>
        <v>-5.5</v>
      </c>
    </row>
    <row r="1455" spans="1:8" x14ac:dyDescent="0.25">
      <c r="A1455" s="199">
        <v>43823</v>
      </c>
      <c r="B1455" s="37">
        <f t="shared" si="56"/>
        <v>6976.5849260111063</v>
      </c>
      <c r="C1455" s="221">
        <v>48900</v>
      </c>
      <c r="D1455" s="37">
        <f t="shared" si="59"/>
        <v>5962.8930991547923</v>
      </c>
      <c r="E1455" s="221">
        <v>6153</v>
      </c>
      <c r="F1455" s="147">
        <f>USD_CNY!B1241</f>
        <v>7.0091599999999996</v>
      </c>
      <c r="G1455" s="139">
        <f t="shared" si="54"/>
        <v>100</v>
      </c>
      <c r="H1455" s="375">
        <f t="shared" si="58"/>
        <v>-2.5</v>
      </c>
    </row>
    <row r="1456" spans="1:8" x14ac:dyDescent="0.25">
      <c r="A1456" s="199">
        <v>43824</v>
      </c>
      <c r="B1456" s="37">
        <f t="shared" si="56"/>
        <v>7036.370049941519</v>
      </c>
      <c r="C1456" s="221">
        <v>49270</v>
      </c>
      <c r="D1456" s="37">
        <f t="shared" si="59"/>
        <v>6013.9914956765124</v>
      </c>
      <c r="E1456" s="221">
        <v>6184.5</v>
      </c>
      <c r="F1456" s="147">
        <f>USD_CNY!B1242</f>
        <v>7.0021899999999997</v>
      </c>
      <c r="G1456" s="139">
        <f t="shared" si="54"/>
        <v>370</v>
      </c>
      <c r="H1456" s="375">
        <f t="shared" si="58"/>
        <v>31.5</v>
      </c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4"/>
  <sheetViews>
    <sheetView showZeros="0" workbookViewId="0">
      <pane ySplit="4" topLeftCell="A1443" activePane="bottomLeft" state="frozen"/>
      <selection pane="bottomLeft" activeCell="I1451" sqref="I1451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54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54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54" si="59">+IF(F1329=0,"",C1329/F1329)</f>
        <v>2351.2215433039687</v>
      </c>
      <c r="C1329" s="37">
        <v>16150</v>
      </c>
      <c r="D1329" s="37">
        <f t="shared" ref="D1329:D1454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  <row r="1439" spans="1:8" x14ac:dyDescent="0.25">
      <c r="A1439" s="199">
        <v>43803</v>
      </c>
      <c r="B1439" s="37">
        <f t="shared" si="59"/>
        <v>2160.2319332484799</v>
      </c>
      <c r="C1439" s="38">
        <v>15275</v>
      </c>
      <c r="D1439" s="37">
        <f t="shared" si="60"/>
        <v>1846.3520796995556</v>
      </c>
      <c r="E1439" s="38">
        <v>1883.5</v>
      </c>
      <c r="F1439" s="346">
        <f>USD_CNY!B1227</f>
        <v>7.0709999999999997</v>
      </c>
      <c r="G1439" s="139">
        <f t="shared" si="56"/>
        <v>-75</v>
      </c>
      <c r="H1439" s="139">
        <f t="shared" si="58"/>
        <v>-28.5</v>
      </c>
    </row>
    <row r="1440" spans="1:8" x14ac:dyDescent="0.25">
      <c r="A1440" s="199">
        <v>43804</v>
      </c>
      <c r="B1440" s="37">
        <f t="shared" si="59"/>
        <v>2172.5108271135023</v>
      </c>
      <c r="C1440" s="38">
        <v>15325</v>
      </c>
      <c r="D1440" s="37">
        <f t="shared" si="60"/>
        <v>1856.8468607807713</v>
      </c>
      <c r="E1440" s="38">
        <v>1900</v>
      </c>
      <c r="F1440" s="346">
        <f>USD_CNY!B1228</f>
        <v>7.0540500000000002</v>
      </c>
      <c r="G1440" s="139">
        <f t="shared" si="56"/>
        <v>50</v>
      </c>
      <c r="H1440" s="139">
        <f t="shared" si="58"/>
        <v>16.5</v>
      </c>
    </row>
    <row r="1441" spans="1:8" x14ac:dyDescent="0.25">
      <c r="A1441" s="199">
        <v>43805</v>
      </c>
      <c r="B1441" s="37">
        <f t="shared" si="59"/>
        <v>2176.3179682207874</v>
      </c>
      <c r="C1441" s="38">
        <v>15325</v>
      </c>
      <c r="D1441" s="37">
        <f t="shared" si="60"/>
        <v>1860.1008275391346</v>
      </c>
      <c r="E1441" s="38">
        <v>1893</v>
      </c>
      <c r="F1441" s="346">
        <f>USD_CNY!B1229</f>
        <v>7.0417100000000001</v>
      </c>
      <c r="G1441" s="139">
        <f t="shared" si="56"/>
        <v>0</v>
      </c>
      <c r="H1441" s="139">
        <f t="shared" si="58"/>
        <v>-7</v>
      </c>
    </row>
    <row r="1442" spans="1:8" x14ac:dyDescent="0.25">
      <c r="A1442" s="199">
        <v>43808</v>
      </c>
      <c r="B1442" s="37">
        <f t="shared" si="59"/>
        <v>2189.9574806956671</v>
      </c>
      <c r="C1442" s="38">
        <v>15400</v>
      </c>
      <c r="D1442" s="37">
        <f t="shared" si="60"/>
        <v>1871.7585305091172</v>
      </c>
      <c r="E1442" s="38">
        <v>1881</v>
      </c>
      <c r="F1442" s="346">
        <f>USD_CNY!B1230</f>
        <v>7.0320999999999998</v>
      </c>
      <c r="G1442" s="139">
        <f t="shared" si="56"/>
        <v>75</v>
      </c>
      <c r="H1442" s="139">
        <f t="shared" si="58"/>
        <v>-12</v>
      </c>
    </row>
    <row r="1443" spans="1:8" x14ac:dyDescent="0.25">
      <c r="A1443" s="199">
        <v>43809</v>
      </c>
      <c r="B1443" s="37">
        <f t="shared" si="59"/>
        <v>2195.8062232985699</v>
      </c>
      <c r="C1443" s="38">
        <v>15450</v>
      </c>
      <c r="D1443" s="37">
        <f t="shared" si="60"/>
        <v>1876.7574558107435</v>
      </c>
      <c r="E1443" s="38">
        <v>1866</v>
      </c>
      <c r="F1443" s="346">
        <f>USD_CNY!B1231</f>
        <v>7.0361399999999996</v>
      </c>
      <c r="G1443" s="139">
        <f t="shared" si="56"/>
        <v>50</v>
      </c>
      <c r="H1443" s="139">
        <f t="shared" si="58"/>
        <v>-15</v>
      </c>
    </row>
    <row r="1444" spans="1:8" x14ac:dyDescent="0.25">
      <c r="A1444" s="199">
        <v>43810</v>
      </c>
      <c r="B1444" s="37">
        <f t="shared" si="59"/>
        <v>2206.7351974619346</v>
      </c>
      <c r="C1444" s="38">
        <v>15525</v>
      </c>
      <c r="D1444" s="37">
        <f t="shared" si="60"/>
        <v>1886.0984593691751</v>
      </c>
      <c r="E1444" s="38">
        <v>1893</v>
      </c>
      <c r="F1444" s="346">
        <f>USD_CNY!B1232</f>
        <v>7.0352800000000002</v>
      </c>
      <c r="G1444" s="139">
        <f t="shared" si="56"/>
        <v>75</v>
      </c>
      <c r="H1444" s="139">
        <f t="shared" si="58"/>
        <v>27</v>
      </c>
    </row>
    <row r="1445" spans="1:8" x14ac:dyDescent="0.25">
      <c r="A1445" s="199">
        <v>43811</v>
      </c>
      <c r="B1445" s="37">
        <f t="shared" si="59"/>
        <v>2204.8019163284785</v>
      </c>
      <c r="C1445" s="38">
        <v>15500</v>
      </c>
      <c r="D1445" s="37">
        <f t="shared" si="60"/>
        <v>1884.446082332033</v>
      </c>
      <c r="E1445" s="38">
        <v>1903</v>
      </c>
      <c r="F1445" s="346">
        <f>USD_CNY!B1233</f>
        <v>7.0301099999999996</v>
      </c>
      <c r="G1445" s="139">
        <f t="shared" si="56"/>
        <v>-25</v>
      </c>
      <c r="H1445" s="139">
        <f t="shared" si="58"/>
        <v>10</v>
      </c>
    </row>
    <row r="1446" spans="1:8" x14ac:dyDescent="0.25">
      <c r="A1446" s="199">
        <v>43812</v>
      </c>
      <c r="B1446" s="37">
        <f t="shared" si="59"/>
        <v>2223.0139040721019</v>
      </c>
      <c r="C1446" s="38">
        <v>15475</v>
      </c>
      <c r="D1446" s="37">
        <f t="shared" si="60"/>
        <v>1900.0118838223095</v>
      </c>
      <c r="E1446" s="38">
        <v>1920</v>
      </c>
      <c r="F1446" s="346">
        <f>USD_CNY!B1234</f>
        <v>6.9612699999999998</v>
      </c>
      <c r="G1446" s="139">
        <f t="shared" si="56"/>
        <v>-25</v>
      </c>
      <c r="H1446" s="139">
        <f t="shared" si="58"/>
        <v>17</v>
      </c>
    </row>
    <row r="1447" spans="1:8" x14ac:dyDescent="0.25">
      <c r="A1447" s="199">
        <v>43815</v>
      </c>
      <c r="B1447" s="37">
        <f t="shared" si="59"/>
        <v>2201.1980806696215</v>
      </c>
      <c r="C1447" s="38">
        <v>15400</v>
      </c>
      <c r="D1447" s="37">
        <f t="shared" si="60"/>
        <v>1881.3658809142066</v>
      </c>
      <c r="E1447" s="38">
        <v>1934</v>
      </c>
      <c r="F1447" s="346">
        <f>USD_CNY!B1235</f>
        <v>6.9961900000000004</v>
      </c>
      <c r="G1447" s="139">
        <f t="shared" si="56"/>
        <v>-75</v>
      </c>
      <c r="H1447" s="139">
        <f t="shared" si="58"/>
        <v>14</v>
      </c>
    </row>
    <row r="1448" spans="1:8" x14ac:dyDescent="0.25">
      <c r="A1448" s="199">
        <v>43816</v>
      </c>
      <c r="B1448" s="37">
        <f t="shared" si="59"/>
        <v>2173.8508623895195</v>
      </c>
      <c r="C1448" s="38">
        <v>15200</v>
      </c>
      <c r="D1448" s="37">
        <f t="shared" si="60"/>
        <v>1857.9921900765125</v>
      </c>
      <c r="E1448" s="38">
        <v>1873.5</v>
      </c>
      <c r="F1448" s="346">
        <f>USD_CNY!B1236</f>
        <v>6.9922000000000004</v>
      </c>
      <c r="G1448" s="139">
        <f t="shared" si="56"/>
        <v>-200</v>
      </c>
      <c r="H1448" s="139">
        <f t="shared" si="58"/>
        <v>-60.5</v>
      </c>
    </row>
    <row r="1449" spans="1:8" x14ac:dyDescent="0.25">
      <c r="A1449" s="199">
        <v>43817</v>
      </c>
      <c r="B1449" s="37">
        <f t="shared" si="59"/>
        <v>2144.581167936763</v>
      </c>
      <c r="C1449" s="38">
        <v>15025</v>
      </c>
      <c r="D1449" s="37">
        <f t="shared" si="60"/>
        <v>1832.9753572109087</v>
      </c>
      <c r="E1449" s="38">
        <v>1873</v>
      </c>
      <c r="F1449" s="346">
        <f>USD_CNY!B1237</f>
        <v>7.00603</v>
      </c>
      <c r="G1449" s="139">
        <f t="shared" si="56"/>
        <v>-175</v>
      </c>
      <c r="H1449" s="139">
        <f t="shared" si="58"/>
        <v>-0.5</v>
      </c>
    </row>
    <row r="1450" spans="1:8" x14ac:dyDescent="0.25">
      <c r="A1450" s="199">
        <v>43818</v>
      </c>
      <c r="B1450" s="37">
        <f t="shared" si="59"/>
        <v>2161.0878451846679</v>
      </c>
      <c r="C1450" s="38">
        <v>15125</v>
      </c>
      <c r="D1450" s="37">
        <f t="shared" si="60"/>
        <v>1847.0836283629642</v>
      </c>
      <c r="E1450" s="38">
        <v>1872</v>
      </c>
      <c r="F1450" s="346">
        <f>USD_CNY!B1238</f>
        <v>6.9987899999999996</v>
      </c>
      <c r="G1450" s="139">
        <f t="shared" si="56"/>
        <v>100</v>
      </c>
      <c r="H1450" s="139">
        <f t="shared" si="58"/>
        <v>-1</v>
      </c>
    </row>
    <row r="1451" spans="1:8" x14ac:dyDescent="0.25">
      <c r="A1451" s="199">
        <v>43819</v>
      </c>
      <c r="B1451" s="37">
        <f t="shared" si="59"/>
        <v>2162.0773067509613</v>
      </c>
      <c r="C1451" s="38">
        <v>15150</v>
      </c>
      <c r="D1451" s="37">
        <f t="shared" si="60"/>
        <v>1847.9293220093687</v>
      </c>
      <c r="E1451" s="38">
        <v>1896.5</v>
      </c>
      <c r="F1451" s="346">
        <f>USD_CNY!B1239</f>
        <v>7.0071500000000002</v>
      </c>
      <c r="G1451" s="139">
        <f t="shared" si="56"/>
        <v>25</v>
      </c>
      <c r="H1451" s="139">
        <f t="shared" si="58"/>
        <v>24.5</v>
      </c>
    </row>
    <row r="1452" spans="1:8" x14ac:dyDescent="0.25">
      <c r="A1452" s="199">
        <v>43822</v>
      </c>
      <c r="B1452" s="37">
        <f t="shared" si="59"/>
        <v>2144.4526115222402</v>
      </c>
      <c r="C1452" s="38">
        <v>15025</v>
      </c>
      <c r="D1452" s="37">
        <f t="shared" si="60"/>
        <v>1832.8654799335388</v>
      </c>
      <c r="E1452" s="38">
        <v>1909</v>
      </c>
      <c r="F1452" s="346">
        <f>USD_CNY!B1240</f>
        <v>7.0064500000000001</v>
      </c>
      <c r="G1452" s="139">
        <f t="shared" si="56"/>
        <v>-125</v>
      </c>
      <c r="H1452" s="139">
        <f t="shared" si="58"/>
        <v>12.5</v>
      </c>
    </row>
    <row r="1453" spans="1:8" x14ac:dyDescent="0.25">
      <c r="A1453" s="199">
        <v>43823</v>
      </c>
      <c r="B1453" s="37">
        <f t="shared" si="59"/>
        <v>2140.0567257702778</v>
      </c>
      <c r="C1453" s="38">
        <v>15000</v>
      </c>
      <c r="D1453" s="37">
        <f t="shared" si="60"/>
        <v>1829.1083126241692</v>
      </c>
      <c r="E1453" s="38">
        <v>1905</v>
      </c>
      <c r="F1453" s="346">
        <f>USD_CNY!B1241</f>
        <v>7.0091599999999996</v>
      </c>
      <c r="G1453" s="139">
        <f t="shared" si="56"/>
        <v>-25</v>
      </c>
      <c r="H1453" s="139">
        <f t="shared" si="58"/>
        <v>-4</v>
      </c>
    </row>
    <row r="1454" spans="1:8" x14ac:dyDescent="0.25">
      <c r="A1454" s="199">
        <v>43824</v>
      </c>
      <c r="B1454" s="37">
        <f t="shared" si="59"/>
        <v>2170.7494369618648</v>
      </c>
      <c r="C1454" s="38">
        <v>15200</v>
      </c>
      <c r="D1454" s="37">
        <f t="shared" si="60"/>
        <v>1855.3413991127052</v>
      </c>
      <c r="E1454" s="38">
        <v>1905</v>
      </c>
      <c r="F1454" s="346">
        <f>USD_CNY!B1242</f>
        <v>7.0021899999999997</v>
      </c>
      <c r="G1454" s="139">
        <f t="shared" si="56"/>
        <v>200</v>
      </c>
      <c r="H1454" s="139">
        <f t="shared" si="58"/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43" activePane="bottomLeft" state="frozen"/>
      <selection pane="bottomLeft" activeCell="B1453" sqref="B1453:B1454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54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54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54" si="57">+IF(F1359=0,"",C1359/F1359)</f>
        <v>595.09888728905969</v>
      </c>
      <c r="C1359" s="212">
        <v>4224</v>
      </c>
      <c r="D1359" s="20">
        <f t="shared" ref="D1359:D1441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A1439" s="199">
        <v>43803</v>
      </c>
      <c r="B1439" s="20">
        <f t="shared" si="57"/>
        <v>587.04567953613355</v>
      </c>
      <c r="C1439" s="213">
        <v>4151</v>
      </c>
      <c r="D1439" s="20">
        <f t="shared" si="58"/>
        <v>501.74844404797744</v>
      </c>
      <c r="E1439" s="3">
        <v>551.05999999999995</v>
      </c>
      <c r="F1439" s="147">
        <f>USD_CNY!B1227</f>
        <v>7.0709999999999997</v>
      </c>
      <c r="G1439" s="159">
        <f t="shared" si="52"/>
        <v>70</v>
      </c>
      <c r="H1439" s="159">
        <f t="shared" si="56"/>
        <v>8.1949999999999363</v>
      </c>
    </row>
    <row r="1440" spans="1:8" x14ac:dyDescent="0.25">
      <c r="A1440" s="199">
        <v>43804</v>
      </c>
      <c r="B1440" s="20">
        <f t="shared" si="57"/>
        <v>583.4945882152806</v>
      </c>
      <c r="C1440" s="213">
        <v>4116</v>
      </c>
      <c r="D1440" s="20">
        <f t="shared" si="58"/>
        <v>498.71332326092363</v>
      </c>
      <c r="E1440" s="3">
        <v>542.22</v>
      </c>
      <c r="F1440" s="147">
        <f>USD_CNY!B1228</f>
        <v>7.0540500000000002</v>
      </c>
      <c r="G1440" s="159">
        <f t="shared" si="52"/>
        <v>-35</v>
      </c>
      <c r="H1440" s="159">
        <f t="shared" si="56"/>
        <v>-8.8399999999999181</v>
      </c>
    </row>
    <row r="1441" spans="1:8" x14ac:dyDescent="0.25">
      <c r="A1441" s="199">
        <v>43805</v>
      </c>
      <c r="B1441" s="20">
        <f t="shared" si="57"/>
        <v>584.23309110997184</v>
      </c>
      <c r="C1441" s="213">
        <v>4114</v>
      </c>
      <c r="D1441" s="20">
        <f t="shared" si="58"/>
        <v>499.34452231621526</v>
      </c>
      <c r="E1441" s="3">
        <v>543.02499999999998</v>
      </c>
      <c r="F1441" s="147">
        <f>USD_CNY!B1229</f>
        <v>7.0417100000000001</v>
      </c>
      <c r="G1441" s="159">
        <f t="shared" si="52"/>
        <v>-2</v>
      </c>
      <c r="H1441" s="159">
        <f t="shared" si="56"/>
        <v>0.80499999999994998</v>
      </c>
    </row>
    <row r="1442" spans="1:8" x14ac:dyDescent="0.25">
      <c r="A1442" s="199">
        <v>43808</v>
      </c>
      <c r="B1442" s="20">
        <f t="shared" si="57"/>
        <v>572.23304560515351</v>
      </c>
      <c r="C1442" s="213">
        <v>4024</v>
      </c>
      <c r="D1442" s="20">
        <f t="shared" ref="D1442:D1454" si="59">+B1442/1.17</f>
        <v>489.08807316679793</v>
      </c>
      <c r="E1442" s="3">
        <v>532.25</v>
      </c>
      <c r="F1442" s="147">
        <f>USD_CNY!B1230</f>
        <v>7.0320999999999998</v>
      </c>
      <c r="G1442" s="159">
        <f t="shared" si="52"/>
        <v>-90</v>
      </c>
      <c r="H1442" s="159">
        <f t="shared" si="56"/>
        <v>-10.774999999999977</v>
      </c>
    </row>
    <row r="1443" spans="1:8" x14ac:dyDescent="0.25">
      <c r="A1443" s="199">
        <v>43809</v>
      </c>
      <c r="B1443" s="20">
        <f t="shared" si="57"/>
        <v>572.61509861941352</v>
      </c>
      <c r="C1443" s="213">
        <v>4029</v>
      </c>
      <c r="D1443" s="20">
        <f t="shared" si="59"/>
        <v>489.41461420462696</v>
      </c>
      <c r="E1443" s="3">
        <v>532.74</v>
      </c>
      <c r="F1443" s="147">
        <f>USD_CNY!B1231</f>
        <v>7.0361399999999996</v>
      </c>
      <c r="G1443" s="159">
        <f t="shared" si="52"/>
        <v>5</v>
      </c>
      <c r="H1443" s="159">
        <f t="shared" si="56"/>
        <v>0.49000000000000909</v>
      </c>
    </row>
    <row r="1444" spans="1:8" x14ac:dyDescent="0.25">
      <c r="A1444" s="199">
        <v>43810</v>
      </c>
      <c r="B1444" s="20">
        <f t="shared" si="57"/>
        <v>572.68509568915522</v>
      </c>
      <c r="C1444" s="213">
        <v>4029</v>
      </c>
      <c r="D1444" s="20">
        <f t="shared" si="59"/>
        <v>489.47444075996174</v>
      </c>
      <c r="E1444" s="3">
        <v>534.51</v>
      </c>
      <c r="F1444" s="147">
        <f>USD_CNY!B1232</f>
        <v>7.0352800000000002</v>
      </c>
      <c r="G1444" s="159">
        <f t="shared" si="52"/>
        <v>0</v>
      </c>
      <c r="H1444" s="159">
        <f t="shared" si="56"/>
        <v>1.7699999999999818</v>
      </c>
    </row>
    <row r="1445" spans="1:8" x14ac:dyDescent="0.25">
      <c r="A1445" s="199">
        <v>43811</v>
      </c>
      <c r="B1445" s="20">
        <f t="shared" si="57"/>
        <v>581.6409700559451</v>
      </c>
      <c r="C1445" s="213">
        <v>4089</v>
      </c>
      <c r="D1445" s="20">
        <f t="shared" si="59"/>
        <v>497.12903423585055</v>
      </c>
      <c r="E1445" s="3">
        <v>542.22</v>
      </c>
      <c r="F1445" s="147">
        <f>USD_CNY!B1233</f>
        <v>7.0301099999999996</v>
      </c>
      <c r="G1445" s="159">
        <f t="shared" si="52"/>
        <v>60</v>
      </c>
      <c r="H1445" s="159">
        <f t="shared" si="56"/>
        <v>7.7100000000000364</v>
      </c>
    </row>
    <row r="1446" spans="1:8" x14ac:dyDescent="0.25">
      <c r="A1446" s="199">
        <v>43812</v>
      </c>
      <c r="B1446" s="20">
        <f t="shared" si="57"/>
        <v>582.36499949003564</v>
      </c>
      <c r="C1446" s="213">
        <v>4054</v>
      </c>
      <c r="D1446" s="20">
        <f t="shared" si="59"/>
        <v>497.7478628119963</v>
      </c>
      <c r="E1446" s="3">
        <v>542.87</v>
      </c>
      <c r="F1446" s="147">
        <f>USD_CNY!B1234</f>
        <v>6.9612699999999998</v>
      </c>
      <c r="G1446" s="159">
        <f t="shared" si="52"/>
        <v>-35</v>
      </c>
      <c r="H1446" s="159">
        <f t="shared" si="56"/>
        <v>0.64999999999997726</v>
      </c>
    </row>
    <row r="1447" spans="1:8" x14ac:dyDescent="0.25">
      <c r="A1447" s="199">
        <v>43815</v>
      </c>
      <c r="B1447" s="20">
        <f t="shared" si="57"/>
        <v>582.31694679532711</v>
      </c>
      <c r="C1447" s="213">
        <v>4074</v>
      </c>
      <c r="D1447" s="20">
        <f t="shared" si="59"/>
        <v>497.70679213275827</v>
      </c>
      <c r="E1447" s="3">
        <v>543.83000000000004</v>
      </c>
      <c r="F1447" s="147">
        <f>USD_CNY!B1235</f>
        <v>6.9961900000000004</v>
      </c>
      <c r="G1447" s="159">
        <f t="shared" si="52"/>
        <v>20</v>
      </c>
      <c r="H1447" s="159">
        <f t="shared" si="56"/>
        <v>0.96000000000003638</v>
      </c>
    </row>
    <row r="1448" spans="1:8" x14ac:dyDescent="0.25">
      <c r="A1448" s="199">
        <v>43816</v>
      </c>
      <c r="B1448" s="20">
        <f t="shared" si="57"/>
        <v>585.08051829181079</v>
      </c>
      <c r="C1448" s="213">
        <v>4091</v>
      </c>
      <c r="D1448" s="20">
        <f t="shared" si="59"/>
        <v>500.06881905282978</v>
      </c>
      <c r="E1448" s="3">
        <v>547.04499999999996</v>
      </c>
      <c r="F1448" s="147">
        <f>USD_CNY!B1236</f>
        <v>6.9922000000000004</v>
      </c>
      <c r="G1448" s="159">
        <f t="shared" si="52"/>
        <v>17</v>
      </c>
      <c r="H1448" s="159">
        <f t="shared" si="56"/>
        <v>3.2149999999999181</v>
      </c>
    </row>
    <row r="1449" spans="1:8" x14ac:dyDescent="0.25">
      <c r="A1449" s="199">
        <v>43817</v>
      </c>
      <c r="B1449" s="20">
        <f t="shared" si="57"/>
        <v>583.92556126650902</v>
      </c>
      <c r="C1449" s="213">
        <v>4091</v>
      </c>
      <c r="D1449" s="20">
        <f t="shared" si="59"/>
        <v>499.08167629616156</v>
      </c>
      <c r="E1449" s="3">
        <v>546.4</v>
      </c>
      <c r="F1449" s="147">
        <f>USD_CNY!B1237</f>
        <v>7.00603</v>
      </c>
      <c r="G1449" s="159">
        <f t="shared" si="52"/>
        <v>0</v>
      </c>
      <c r="H1449" s="159">
        <f t="shared" si="56"/>
        <v>-0.64499999999998181</v>
      </c>
    </row>
    <row r="1450" spans="1:8" x14ac:dyDescent="0.25">
      <c r="A1450" s="199">
        <v>43818</v>
      </c>
      <c r="B1450" s="20">
        <f t="shared" si="57"/>
        <v>586.38707548019022</v>
      </c>
      <c r="C1450" s="213">
        <v>4104</v>
      </c>
      <c r="D1450" s="20">
        <f t="shared" si="59"/>
        <v>501.18553459845322</v>
      </c>
      <c r="E1450" s="3">
        <v>546.72</v>
      </c>
      <c r="F1450" s="147">
        <f>USD_CNY!B1238</f>
        <v>6.9987899999999996</v>
      </c>
      <c r="G1450" s="159">
        <f t="shared" si="52"/>
        <v>13</v>
      </c>
      <c r="H1450" s="159">
        <f t="shared" si="56"/>
        <v>0.32000000000005002</v>
      </c>
    </row>
    <row r="1451" spans="1:8" x14ac:dyDescent="0.25">
      <c r="A1451" s="199">
        <v>43819</v>
      </c>
      <c r="B1451" s="20">
        <f t="shared" si="57"/>
        <v>585.25934224328012</v>
      </c>
      <c r="C1451" s="213">
        <v>4101</v>
      </c>
      <c r="D1451" s="20">
        <f t="shared" si="59"/>
        <v>500.22166003699158</v>
      </c>
      <c r="E1451" s="3">
        <v>548.01</v>
      </c>
      <c r="F1451" s="147">
        <f>USD_CNY!B1239</f>
        <v>7.0071500000000002</v>
      </c>
      <c r="G1451" s="159">
        <f t="shared" si="52"/>
        <v>-3</v>
      </c>
      <c r="H1451" s="159">
        <f t="shared" si="56"/>
        <v>1.2899999999999636</v>
      </c>
    </row>
    <row r="1452" spans="1:8" x14ac:dyDescent="0.25">
      <c r="A1452" s="199">
        <v>43822</v>
      </c>
      <c r="B1452" s="20">
        <f t="shared" si="57"/>
        <v>590.74138829221647</v>
      </c>
      <c r="C1452" s="213">
        <v>4139</v>
      </c>
      <c r="D1452" s="20">
        <f t="shared" si="59"/>
        <v>504.90716948052693</v>
      </c>
      <c r="E1452" s="3">
        <v>553.15</v>
      </c>
      <c r="F1452" s="147">
        <f>USD_CNY!B1240</f>
        <v>7.0064500000000001</v>
      </c>
      <c r="G1452" s="159">
        <f t="shared" si="52"/>
        <v>38</v>
      </c>
      <c r="H1452" s="159">
        <f t="shared" si="56"/>
        <v>5.1399999999999864</v>
      </c>
    </row>
    <row r="1453" spans="1:8" x14ac:dyDescent="0.25">
      <c r="A1453" s="199">
        <v>43823</v>
      </c>
      <c r="B1453" s="20">
        <f t="shared" si="57"/>
        <v>596.93315604152281</v>
      </c>
      <c r="C1453" s="213">
        <v>4184</v>
      </c>
      <c r="D1453" s="20">
        <f t="shared" si="59"/>
        <v>510.19927866796826</v>
      </c>
      <c r="E1453" s="3">
        <v>561.51</v>
      </c>
      <c r="F1453" s="147">
        <f>USD_CNY!B1241</f>
        <v>7.0091599999999996</v>
      </c>
      <c r="G1453" s="159">
        <f t="shared" si="52"/>
        <v>45</v>
      </c>
      <c r="H1453" s="159">
        <f t="shared" si="56"/>
        <v>8.3600000000000136</v>
      </c>
    </row>
    <row r="1454" spans="1:8" x14ac:dyDescent="0.25">
      <c r="A1454" s="199">
        <v>43824</v>
      </c>
      <c r="B1454" s="20">
        <f t="shared" si="57"/>
        <v>608.23827973819618</v>
      </c>
      <c r="C1454" s="213">
        <v>4259</v>
      </c>
      <c r="D1454" s="20">
        <f t="shared" si="59"/>
        <v>519.86177755401388</v>
      </c>
      <c r="E1454" s="3">
        <v>564.56500000000005</v>
      </c>
      <c r="F1454" s="147">
        <f>USD_CNY!B1242</f>
        <v>7.0021899999999997</v>
      </c>
      <c r="G1454" s="159">
        <f t="shared" si="52"/>
        <v>75</v>
      </c>
      <c r="H1454" s="159">
        <f t="shared" si="56"/>
        <v>3.0550000000000637</v>
      </c>
    </row>
    <row r="1455" spans="1:8" x14ac:dyDescent="0.25">
      <c r="F1455" s="43"/>
    </row>
    <row r="1456" spans="1:8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1"/>
  <sheetViews>
    <sheetView zoomScale="85" zoomScaleNormal="85" workbookViewId="0">
      <pane ySplit="4" topLeftCell="A1445" activePane="bottomLeft" state="frozen"/>
      <selection pane="bottomLeft" activeCell="L1455" sqref="L1455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2239.8364916919832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51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51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51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51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  <row r="1436" spans="1:8" x14ac:dyDescent="0.25">
      <c r="A1436" s="199">
        <v>43803</v>
      </c>
      <c r="B1436" s="3">
        <f t="shared" si="40"/>
        <v>2597.9352283976809</v>
      </c>
      <c r="C1436" s="213">
        <v>18370</v>
      </c>
      <c r="D1436" s="3">
        <f t="shared" si="51"/>
        <v>2220.4574601689583</v>
      </c>
      <c r="E1436" s="213">
        <v>2221.5</v>
      </c>
      <c r="F1436" s="147">
        <f>USD_CNY!B1227</f>
        <v>7.0709999999999997</v>
      </c>
      <c r="G1436" s="159">
        <f t="shared" si="52"/>
        <v>100</v>
      </c>
      <c r="H1436" s="393">
        <f t="shared" si="53"/>
        <v>-64</v>
      </c>
    </row>
    <row r="1437" spans="1:8" x14ac:dyDescent="0.25">
      <c r="A1437" s="199">
        <v>43804</v>
      </c>
      <c r="B1437" s="3">
        <f t="shared" si="40"/>
        <v>2633.9478739164024</v>
      </c>
      <c r="C1437" s="213">
        <v>18580</v>
      </c>
      <c r="D1437" s="3">
        <f t="shared" si="51"/>
        <v>2251.2374990738485</v>
      </c>
      <c r="E1437" s="213">
        <v>2256.5</v>
      </c>
      <c r="F1437" s="147">
        <f>USD_CNY!B1228</f>
        <v>7.0540500000000002</v>
      </c>
      <c r="G1437" s="159">
        <f t="shared" si="52"/>
        <v>210</v>
      </c>
      <c r="H1437" s="393">
        <f t="shared" si="53"/>
        <v>35</v>
      </c>
    </row>
    <row r="1438" spans="1:8" x14ac:dyDescent="0.25">
      <c r="A1438" s="199">
        <v>43805</v>
      </c>
      <c r="B1438" s="3">
        <f t="shared" si="40"/>
        <v>2630.0429867177149</v>
      </c>
      <c r="C1438" s="213">
        <v>18520</v>
      </c>
      <c r="D1438" s="3">
        <f t="shared" si="51"/>
        <v>2247.8999886476199</v>
      </c>
      <c r="E1438" s="213">
        <v>2255</v>
      </c>
      <c r="F1438" s="147">
        <f>USD_CNY!B1229</f>
        <v>7.0417100000000001</v>
      </c>
      <c r="G1438" s="159">
        <f t="shared" si="52"/>
        <v>-60</v>
      </c>
      <c r="H1438" s="393">
        <f t="shared" si="53"/>
        <v>-1.5</v>
      </c>
    </row>
    <row r="1439" spans="1:8" x14ac:dyDescent="0.25">
      <c r="A1439" s="199">
        <v>43808</v>
      </c>
      <c r="B1439" s="3">
        <f t="shared" si="40"/>
        <v>2633.6371780833606</v>
      </c>
      <c r="C1439" s="213">
        <v>18520</v>
      </c>
      <c r="D1439" s="3">
        <f t="shared" si="51"/>
        <v>2250.9719470797954</v>
      </c>
      <c r="E1439" s="213">
        <v>2250</v>
      </c>
      <c r="F1439" s="147">
        <f>USD_CNY!B1230</f>
        <v>7.0320999999999998</v>
      </c>
      <c r="G1439" s="159">
        <f t="shared" si="52"/>
        <v>0</v>
      </c>
      <c r="H1439" s="393">
        <f t="shared" si="53"/>
        <v>-5</v>
      </c>
    </row>
    <row r="1440" spans="1:8" x14ac:dyDescent="0.25">
      <c r="A1440" s="199">
        <v>43809</v>
      </c>
      <c r="B1440" s="3">
        <f t="shared" si="40"/>
        <v>2616.4914285389432</v>
      </c>
      <c r="C1440" s="213">
        <v>18410</v>
      </c>
      <c r="D1440" s="3">
        <f t="shared" si="51"/>
        <v>2236.3174602896952</v>
      </c>
      <c r="E1440" s="213">
        <v>2233</v>
      </c>
      <c r="F1440" s="147">
        <f>USD_CNY!B1231</f>
        <v>7.0361399999999996</v>
      </c>
      <c r="G1440" s="159">
        <f t="shared" si="52"/>
        <v>-110</v>
      </c>
      <c r="H1440" s="393">
        <f t="shared" si="53"/>
        <v>-17</v>
      </c>
    </row>
    <row r="1441" spans="1:8" x14ac:dyDescent="0.25">
      <c r="A1441" s="199">
        <v>43810</v>
      </c>
      <c r="B1441" s="3">
        <f t="shared" si="40"/>
        <v>2608.2828259856037</v>
      </c>
      <c r="C1441" s="213">
        <v>18350</v>
      </c>
      <c r="D1441" s="3">
        <f t="shared" si="51"/>
        <v>2229.3015606714562</v>
      </c>
      <c r="E1441" s="213">
        <v>2222</v>
      </c>
      <c r="F1441" s="147">
        <f>USD_CNY!B1232</f>
        <v>7.0352800000000002</v>
      </c>
      <c r="G1441" s="159">
        <f t="shared" si="52"/>
        <v>-60</v>
      </c>
      <c r="H1441" s="393">
        <f t="shared" si="53"/>
        <v>-11</v>
      </c>
    </row>
    <row r="1442" spans="1:8" x14ac:dyDescent="0.25">
      <c r="A1442" s="199">
        <v>43811</v>
      </c>
      <c r="B1442" s="3">
        <f t="shared" si="40"/>
        <v>2625.8479597047558</v>
      </c>
      <c r="C1442" s="213">
        <v>18460</v>
      </c>
      <c r="D1442" s="3">
        <f t="shared" si="51"/>
        <v>2244.3144954741506</v>
      </c>
      <c r="E1442" s="213">
        <v>2222</v>
      </c>
      <c r="F1442" s="147">
        <f>USD_CNY!B1233</f>
        <v>7.0301099999999996</v>
      </c>
      <c r="G1442" s="159">
        <f t="shared" si="52"/>
        <v>110</v>
      </c>
      <c r="H1442" s="393">
        <f t="shared" si="53"/>
        <v>0</v>
      </c>
    </row>
    <row r="1443" spans="1:8" x14ac:dyDescent="0.25">
      <c r="A1443" s="199">
        <v>43812</v>
      </c>
      <c r="B1443" s="3">
        <f t="shared" si="40"/>
        <v>2663.3071264295163</v>
      </c>
      <c r="C1443" s="213">
        <v>18540</v>
      </c>
      <c r="D1443" s="3">
        <f t="shared" si="51"/>
        <v>2276.3308772901851</v>
      </c>
      <c r="E1443" s="213">
        <v>2229</v>
      </c>
      <c r="F1443" s="147">
        <f>USD_CNY!B1234</f>
        <v>6.9612699999999998</v>
      </c>
      <c r="G1443" s="159">
        <f t="shared" si="52"/>
        <v>80</v>
      </c>
      <c r="H1443" s="393">
        <f t="shared" si="53"/>
        <v>7</v>
      </c>
    </row>
    <row r="1444" spans="1:8" x14ac:dyDescent="0.25">
      <c r="A1444" s="199">
        <v>43815</v>
      </c>
      <c r="B1444" s="3">
        <f t="shared" si="40"/>
        <v>2641.4376968035458</v>
      </c>
      <c r="C1444" s="213">
        <v>18480</v>
      </c>
      <c r="D1444" s="3">
        <f t="shared" si="51"/>
        <v>2257.639057097048</v>
      </c>
      <c r="E1444" s="213">
        <v>2279</v>
      </c>
      <c r="F1444" s="147">
        <f>USD_CNY!B1235</f>
        <v>6.9961900000000004</v>
      </c>
      <c r="G1444" s="159">
        <f t="shared" si="52"/>
        <v>-60</v>
      </c>
      <c r="H1444" s="393">
        <f t="shared" si="53"/>
        <v>50</v>
      </c>
    </row>
    <row r="1445" spans="1:8" x14ac:dyDescent="0.25">
      <c r="A1445" s="199">
        <v>43816</v>
      </c>
      <c r="B1445" s="3">
        <f t="shared" si="40"/>
        <v>2644.3751608935668</v>
      </c>
      <c r="C1445" s="213">
        <v>18490</v>
      </c>
      <c r="D1445" s="3">
        <f t="shared" si="51"/>
        <v>2260.1497101654418</v>
      </c>
      <c r="E1445" s="213">
        <v>2269</v>
      </c>
      <c r="F1445" s="147">
        <f>USD_CNY!B1236</f>
        <v>6.9922000000000004</v>
      </c>
      <c r="G1445" s="159">
        <f t="shared" si="52"/>
        <v>10</v>
      </c>
      <c r="H1445" s="393">
        <f t="shared" si="53"/>
        <v>-10</v>
      </c>
    </row>
    <row r="1446" spans="1:8" x14ac:dyDescent="0.25">
      <c r="A1446" s="199">
        <v>43817</v>
      </c>
      <c r="B1446" s="3">
        <f t="shared" si="40"/>
        <v>2636.3004440460577</v>
      </c>
      <c r="C1446" s="213">
        <v>18470</v>
      </c>
      <c r="D1446" s="3">
        <f t="shared" si="51"/>
        <v>2253.2482427744085</v>
      </c>
      <c r="E1446" s="213">
        <v>2297</v>
      </c>
      <c r="F1446" s="147">
        <f>USD_CNY!B1237</f>
        <v>7.00603</v>
      </c>
      <c r="G1446" s="159">
        <f t="shared" si="52"/>
        <v>-20</v>
      </c>
      <c r="H1446" s="393">
        <f t="shared" si="53"/>
        <v>28</v>
      </c>
    </row>
    <row r="1447" spans="1:8" x14ac:dyDescent="0.25">
      <c r="A1447" s="199">
        <v>43818</v>
      </c>
      <c r="B1447" s="3">
        <f t="shared" si="40"/>
        <v>2644.7428769830217</v>
      </c>
      <c r="C1447" s="213">
        <v>18510</v>
      </c>
      <c r="D1447" s="3">
        <f t="shared" si="51"/>
        <v>2260.463997421386</v>
      </c>
      <c r="E1447" s="213">
        <v>2307</v>
      </c>
      <c r="F1447" s="147">
        <f>USD_CNY!B1238</f>
        <v>6.9987899999999996</v>
      </c>
      <c r="G1447" s="159">
        <f t="shared" si="52"/>
        <v>40</v>
      </c>
      <c r="H1447" s="393">
        <f t="shared" si="53"/>
        <v>10</v>
      </c>
    </row>
    <row r="1448" spans="1:8" x14ac:dyDescent="0.25">
      <c r="A1448" s="199">
        <v>43819</v>
      </c>
      <c r="B1448" s="3">
        <f t="shared" si="40"/>
        <v>2657.2857723896304</v>
      </c>
      <c r="C1448" s="213">
        <v>18620</v>
      </c>
      <c r="D1448" s="3">
        <f t="shared" si="51"/>
        <v>2271.1844208458383</v>
      </c>
      <c r="E1448" s="213">
        <v>2324</v>
      </c>
      <c r="F1448" s="147">
        <f>USD_CNY!B1239</f>
        <v>7.0071500000000002</v>
      </c>
      <c r="G1448" s="159">
        <f t="shared" si="52"/>
        <v>110</v>
      </c>
      <c r="H1448" s="393">
        <f t="shared" si="53"/>
        <v>17</v>
      </c>
    </row>
    <row r="1449" spans="1:8" x14ac:dyDescent="0.25">
      <c r="A1449" s="199">
        <v>43822</v>
      </c>
      <c r="B1449" s="3">
        <f t="shared" si="40"/>
        <v>2656.1240000285452</v>
      </c>
      <c r="C1449" s="213">
        <v>18610</v>
      </c>
      <c r="D1449" s="3">
        <f t="shared" si="51"/>
        <v>2270.1914530158506</v>
      </c>
      <c r="E1449" s="213">
        <v>2341</v>
      </c>
      <c r="F1449" s="147">
        <f>USD_CNY!B1240</f>
        <v>7.0064500000000001</v>
      </c>
      <c r="G1449" s="159">
        <f t="shared" si="52"/>
        <v>-10</v>
      </c>
      <c r="H1449" s="393">
        <f t="shared" si="53"/>
        <v>17</v>
      </c>
    </row>
    <row r="1450" spans="1:8" x14ac:dyDescent="0.25">
      <c r="A1450" s="199">
        <v>43823</v>
      </c>
      <c r="B1450" s="3">
        <f t="shared" si="40"/>
        <v>2615.1493188912796</v>
      </c>
      <c r="C1450" s="213">
        <v>18330</v>
      </c>
      <c r="D1450" s="3">
        <f t="shared" si="51"/>
        <v>2235.1703580267349</v>
      </c>
      <c r="E1450" s="213">
        <v>2308</v>
      </c>
      <c r="F1450" s="147">
        <f>USD_CNY!B1241</f>
        <v>7.0091599999999996</v>
      </c>
      <c r="G1450" s="159">
        <f t="shared" si="52"/>
        <v>-280</v>
      </c>
      <c r="H1450" s="393">
        <f t="shared" si="53"/>
        <v>-33</v>
      </c>
    </row>
    <row r="1451" spans="1:8" x14ac:dyDescent="0.25">
      <c r="A1451" s="199">
        <v>43824</v>
      </c>
      <c r="B1451" s="3">
        <f t="shared" si="40"/>
        <v>2620.60869527962</v>
      </c>
      <c r="C1451" s="213">
        <v>18350</v>
      </c>
      <c r="D1451" s="3">
        <f t="shared" si="51"/>
        <v>2239.8364916919832</v>
      </c>
      <c r="E1451" s="213">
        <v>2277</v>
      </c>
      <c r="F1451" s="147">
        <f>USD_CNY!B1242</f>
        <v>7.0021899999999997</v>
      </c>
      <c r="G1451" s="159">
        <f t="shared" si="52"/>
        <v>20</v>
      </c>
      <c r="H1451" s="393">
        <f t="shared" si="53"/>
        <v>-31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zoomScale="115" zoomScaleNormal="115" workbookViewId="0">
      <pane ySplit="5" topLeftCell="A986" activePane="bottomLeft" state="frozen"/>
      <selection pane="bottomLeft" activeCell="K993" sqref="K993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5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98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98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98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  <row r="983" spans="1:8" x14ac:dyDescent="0.2">
      <c r="A983" s="304">
        <v>43803</v>
      </c>
      <c r="B983" s="92">
        <f t="shared" si="28"/>
        <v>15309.008626785462</v>
      </c>
      <c r="C983" s="244">
        <v>108250</v>
      </c>
      <c r="D983" s="92">
        <f t="shared" si="45"/>
        <v>13084.622757936293</v>
      </c>
      <c r="E983" s="244">
        <v>13600</v>
      </c>
      <c r="F983" s="154">
        <f>USD_CNY!B1227</f>
        <v>7.0709999999999997</v>
      </c>
      <c r="G983" s="92">
        <f t="shared" si="48"/>
        <v>-3300</v>
      </c>
      <c r="H983" s="92">
        <f t="shared" si="47"/>
        <v>-25</v>
      </c>
    </row>
    <row r="984" spans="1:8" x14ac:dyDescent="0.2">
      <c r="A984" s="304">
        <v>43804</v>
      </c>
      <c r="B984" s="92">
        <f t="shared" si="28"/>
        <v>15282.001119924014</v>
      </c>
      <c r="C984" s="244">
        <v>107800</v>
      </c>
      <c r="D984" s="92">
        <f t="shared" si="45"/>
        <v>13061.539418738475</v>
      </c>
      <c r="E984" s="244">
        <v>13250</v>
      </c>
      <c r="F984" s="154">
        <f>USD_CNY!B1228</f>
        <v>7.0540500000000002</v>
      </c>
      <c r="G984" s="92">
        <f t="shared" si="48"/>
        <v>-450</v>
      </c>
      <c r="H984" s="92">
        <f t="shared" si="47"/>
        <v>-350</v>
      </c>
    </row>
    <row r="985" spans="1:8" x14ac:dyDescent="0.2">
      <c r="A985" s="304">
        <v>43805</v>
      </c>
      <c r="B985" s="92">
        <f t="shared" si="28"/>
        <v>15479.194684245729</v>
      </c>
      <c r="C985" s="244">
        <v>109000</v>
      </c>
      <c r="D985" s="92">
        <f t="shared" si="45"/>
        <v>13230.080926705752</v>
      </c>
      <c r="E985" s="244">
        <v>13165</v>
      </c>
      <c r="F985" s="154">
        <f>USD_CNY!B1229</f>
        <v>7.0417100000000001</v>
      </c>
      <c r="G985" s="92">
        <f t="shared" si="48"/>
        <v>1200</v>
      </c>
      <c r="H985" s="92">
        <f t="shared" si="47"/>
        <v>-85</v>
      </c>
    </row>
    <row r="986" spans="1:8" x14ac:dyDescent="0.2">
      <c r="A986" s="304">
        <v>43808</v>
      </c>
      <c r="B986" s="92">
        <f t="shared" ref="B986:B998" si="49">+IF(F986=0,"",C986/F986)</f>
        <v>15649.663685101179</v>
      </c>
      <c r="C986" s="244">
        <v>110050</v>
      </c>
      <c r="D986" s="92">
        <f t="shared" si="45"/>
        <v>13375.780927436906</v>
      </c>
      <c r="E986" s="244">
        <v>13420</v>
      </c>
      <c r="F986" s="154">
        <f>USD_CNY!B1230</f>
        <v>7.0320999999999998</v>
      </c>
      <c r="G986" s="92">
        <f t="shared" si="48"/>
        <v>1050</v>
      </c>
      <c r="H986" s="92">
        <f t="shared" si="47"/>
        <v>255</v>
      </c>
    </row>
    <row r="987" spans="1:8" x14ac:dyDescent="0.2">
      <c r="A987" s="304">
        <v>43809</v>
      </c>
      <c r="B987" s="92">
        <f t="shared" si="49"/>
        <v>15463.023760186694</v>
      </c>
      <c r="C987" s="244">
        <v>108800</v>
      </c>
      <c r="D987" s="92">
        <f t="shared" si="45"/>
        <v>13216.259624091192</v>
      </c>
      <c r="E987" s="244">
        <v>13200</v>
      </c>
      <c r="F987" s="154">
        <f>USD_CNY!B1231</f>
        <v>7.0361399999999996</v>
      </c>
      <c r="G987" s="92">
        <f t="shared" si="48"/>
        <v>-1250</v>
      </c>
      <c r="H987" s="92">
        <f t="shared" si="47"/>
        <v>-220</v>
      </c>
    </row>
    <row r="988" spans="1:8" x14ac:dyDescent="0.2">
      <c r="A988" s="304">
        <v>43810</v>
      </c>
      <c r="B988" s="92">
        <f t="shared" si="49"/>
        <v>15614.161767548698</v>
      </c>
      <c r="C988" s="244">
        <v>109850</v>
      </c>
      <c r="D988" s="92">
        <f t="shared" si="45"/>
        <v>13345.43740816128</v>
      </c>
      <c r="E988" s="244">
        <v>13070</v>
      </c>
      <c r="F988" s="154">
        <f>USD_CNY!B1232</f>
        <v>7.0352800000000002</v>
      </c>
      <c r="G988" s="92">
        <f t="shared" si="48"/>
        <v>1050</v>
      </c>
      <c r="H988" s="92">
        <f t="shared" si="47"/>
        <v>-130</v>
      </c>
    </row>
    <row r="989" spans="1:8" x14ac:dyDescent="0.2">
      <c r="A989" s="304">
        <v>43811</v>
      </c>
      <c r="B989" s="92">
        <f t="shared" si="49"/>
        <v>15903.02285454993</v>
      </c>
      <c r="C989" s="244">
        <v>111800</v>
      </c>
      <c r="D989" s="92">
        <f t="shared" si="45"/>
        <v>13592.327226111052</v>
      </c>
      <c r="E989" s="244">
        <v>13535</v>
      </c>
      <c r="F989" s="154">
        <f>USD_CNY!B1233</f>
        <v>7.0301099999999996</v>
      </c>
      <c r="G989" s="92">
        <f t="shared" si="48"/>
        <v>1950</v>
      </c>
      <c r="H989" s="92">
        <f t="shared" si="47"/>
        <v>465</v>
      </c>
    </row>
    <row r="990" spans="1:8" x14ac:dyDescent="0.2">
      <c r="A990" s="304">
        <v>43812</v>
      </c>
      <c r="B990" s="92">
        <f t="shared" si="49"/>
        <v>15945.366290921054</v>
      </c>
      <c r="C990" s="244">
        <v>111000</v>
      </c>
      <c r="D990" s="92">
        <f t="shared" si="45"/>
        <v>13628.518197368423</v>
      </c>
      <c r="E990" s="244">
        <v>13810</v>
      </c>
      <c r="F990" s="154">
        <f>USD_CNY!B1234</f>
        <v>6.9612699999999998</v>
      </c>
      <c r="G990" s="92">
        <f t="shared" si="48"/>
        <v>-800</v>
      </c>
      <c r="H990" s="92">
        <f t="shared" si="47"/>
        <v>275</v>
      </c>
    </row>
    <row r="991" spans="1:8" x14ac:dyDescent="0.2">
      <c r="A991" s="304">
        <v>43815</v>
      </c>
      <c r="B991" s="92">
        <f t="shared" si="49"/>
        <v>16001.566566945723</v>
      </c>
      <c r="C991" s="244">
        <v>111950</v>
      </c>
      <c r="D991" s="92">
        <f t="shared" si="45"/>
        <v>13676.552621321132</v>
      </c>
      <c r="E991" s="244">
        <v>14145</v>
      </c>
      <c r="F991" s="154">
        <f>USD_CNY!B1235</f>
        <v>6.9961900000000004</v>
      </c>
      <c r="G991" s="92">
        <f t="shared" si="48"/>
        <v>950</v>
      </c>
      <c r="H991" s="92">
        <f t="shared" si="47"/>
        <v>335</v>
      </c>
    </row>
    <row r="992" spans="1:8" x14ac:dyDescent="0.2">
      <c r="A992" s="304">
        <v>43816</v>
      </c>
      <c r="B992" s="92">
        <f t="shared" si="49"/>
        <v>16032.150110122708</v>
      </c>
      <c r="C992" s="244">
        <v>112100</v>
      </c>
      <c r="D992" s="92">
        <f t="shared" si="45"/>
        <v>13702.692401814282</v>
      </c>
      <c r="E992" s="244">
        <v>14085</v>
      </c>
      <c r="F992" s="154">
        <f>USD_CNY!B1236</f>
        <v>6.9922000000000004</v>
      </c>
      <c r="G992" s="92">
        <f t="shared" si="48"/>
        <v>150</v>
      </c>
      <c r="H992" s="92">
        <f t="shared" si="47"/>
        <v>-60</v>
      </c>
    </row>
    <row r="993" spans="1:8" x14ac:dyDescent="0.2">
      <c r="A993" s="304">
        <v>43817</v>
      </c>
      <c r="B993" s="92">
        <f t="shared" si="49"/>
        <v>15836.358108657827</v>
      </c>
      <c r="C993" s="244">
        <v>110950</v>
      </c>
      <c r="D993" s="92">
        <f t="shared" si="45"/>
        <v>13535.348810818656</v>
      </c>
      <c r="E993" s="244">
        <v>14090</v>
      </c>
      <c r="F993" s="154">
        <f>USD_CNY!B1237</f>
        <v>7.00603</v>
      </c>
      <c r="G993" s="92">
        <f t="shared" si="48"/>
        <v>-1150</v>
      </c>
      <c r="H993" s="92">
        <f t="shared" si="47"/>
        <v>5</v>
      </c>
    </row>
    <row r="994" spans="1:8" x14ac:dyDescent="0.2">
      <c r="A994" s="304">
        <v>43818</v>
      </c>
      <c r="B994" s="92">
        <f t="shared" si="49"/>
        <v>15717.002510433947</v>
      </c>
      <c r="C994" s="244">
        <v>110000</v>
      </c>
      <c r="D994" s="92">
        <f t="shared" si="45"/>
        <v>13433.335479003375</v>
      </c>
      <c r="E994" s="244">
        <v>13850</v>
      </c>
      <c r="F994" s="154">
        <f>USD_CNY!B1238</f>
        <v>6.9987899999999996</v>
      </c>
      <c r="G994" s="92">
        <f t="shared" si="48"/>
        <v>-950</v>
      </c>
      <c r="H994" s="92">
        <f t="shared" si="47"/>
        <v>-240</v>
      </c>
    </row>
    <row r="995" spans="1:8" x14ac:dyDescent="0.2">
      <c r="A995" s="304">
        <v>43819</v>
      </c>
      <c r="B995" s="92">
        <f t="shared" si="49"/>
        <v>16140.656329606187</v>
      </c>
      <c r="C995" s="244">
        <v>113100</v>
      </c>
      <c r="D995" s="92">
        <f t="shared" si="45"/>
        <v>13795.432760347168</v>
      </c>
      <c r="E995" s="244">
        <v>14035</v>
      </c>
      <c r="F995" s="154">
        <f>USD_CNY!B1239</f>
        <v>7.0071500000000002</v>
      </c>
      <c r="G995" s="92">
        <f t="shared" si="48"/>
        <v>3100</v>
      </c>
      <c r="H995" s="92">
        <f t="shared" si="47"/>
        <v>185</v>
      </c>
    </row>
    <row r="996" spans="1:8" x14ac:dyDescent="0.2">
      <c r="A996" s="304">
        <v>43822</v>
      </c>
      <c r="B996" s="92">
        <f t="shared" si="49"/>
        <v>16320.675948590228</v>
      </c>
      <c r="C996" s="244">
        <v>114350</v>
      </c>
      <c r="D996" s="92">
        <f t="shared" si="45"/>
        <v>13949.29568255575</v>
      </c>
      <c r="E996" s="244">
        <v>14220</v>
      </c>
      <c r="F996" s="154">
        <f>USD_CNY!B1240</f>
        <v>7.0064500000000001</v>
      </c>
      <c r="G996" s="92">
        <f t="shared" si="48"/>
        <v>1250</v>
      </c>
      <c r="H996" s="92">
        <f t="shared" si="47"/>
        <v>185</v>
      </c>
    </row>
    <row r="997" spans="1:8" x14ac:dyDescent="0.2">
      <c r="A997" s="304">
        <v>43823</v>
      </c>
      <c r="B997" s="92">
        <f t="shared" si="49"/>
        <v>16157.428279565598</v>
      </c>
      <c r="C997" s="244">
        <v>113250</v>
      </c>
      <c r="D997" s="92">
        <f t="shared" si="45"/>
        <v>13809.767760312478</v>
      </c>
      <c r="E997" s="244">
        <v>14395</v>
      </c>
      <c r="F997" s="154">
        <f>USD_CNY!B1241</f>
        <v>7.0091599999999996</v>
      </c>
      <c r="G997" s="92">
        <f t="shared" si="48"/>
        <v>-1100</v>
      </c>
      <c r="H997" s="92">
        <f t="shared" si="47"/>
        <v>175</v>
      </c>
    </row>
    <row r="998" spans="1:8" x14ac:dyDescent="0.2">
      <c r="A998" s="304">
        <v>43824</v>
      </c>
      <c r="B998" s="92">
        <f t="shared" si="49"/>
        <v>16130.667691108069</v>
      </c>
      <c r="C998" s="244">
        <v>112950</v>
      </c>
      <c r="D998" s="92">
        <f t="shared" si="45"/>
        <v>13786.895462485529</v>
      </c>
      <c r="E998" s="244">
        <v>14290</v>
      </c>
      <c r="F998" s="154">
        <f>USD_CNY!B1242</f>
        <v>7.0021899999999997</v>
      </c>
      <c r="G998" s="92">
        <f t="shared" si="48"/>
        <v>-300</v>
      </c>
      <c r="H998" s="92">
        <f t="shared" si="47"/>
        <v>-105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workbookViewId="0">
      <pane xSplit="1" ySplit="5" topLeftCell="B327" activePane="bottomRight" state="frozen"/>
      <selection pane="topRight" activeCell="B1" sqref="B1"/>
      <selection pane="bottomLeft" activeCell="A6" sqref="A6"/>
      <selection pane="bottomRight" activeCell="B332" sqref="B332:B333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9" si="38">+IF(F198=0,"",C198/F198)</f>
        <v>259.72002181648185</v>
      </c>
      <c r="C198" s="323">
        <v>1800</v>
      </c>
      <c r="D198" s="1">
        <f t="shared" ref="D198:D320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33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  <row r="318" spans="1:7" x14ac:dyDescent="0.25">
      <c r="A318" s="304">
        <v>43803</v>
      </c>
      <c r="B318" s="312">
        <f t="shared" si="38"/>
        <v>253.14665535284968</v>
      </c>
      <c r="C318" s="323">
        <v>1790</v>
      </c>
      <c r="D318" s="1">
        <f t="shared" si="39"/>
        <v>216.36466269474332</v>
      </c>
      <c r="F318" s="1">
        <f>USD_CNY!B1227</f>
        <v>7.0709999999999997</v>
      </c>
      <c r="G318" s="313">
        <f t="shared" si="40"/>
        <v>0</v>
      </c>
    </row>
    <row r="319" spans="1:7" x14ac:dyDescent="0.25">
      <c r="A319" s="304">
        <v>43804</v>
      </c>
      <c r="B319" s="312">
        <f t="shared" si="38"/>
        <v>253.75493510820024</v>
      </c>
      <c r="C319" s="323">
        <v>1790</v>
      </c>
      <c r="D319" s="1">
        <f t="shared" si="39"/>
        <v>216.88455992153868</v>
      </c>
      <c r="F319" s="1">
        <f>USD_CNY!B1228</f>
        <v>7.0540500000000002</v>
      </c>
      <c r="G319" s="313">
        <f t="shared" si="40"/>
        <v>0</v>
      </c>
    </row>
    <row r="320" spans="1:7" x14ac:dyDescent="0.25">
      <c r="A320" s="304">
        <v>43805</v>
      </c>
      <c r="B320" s="312">
        <f t="shared" ref="B320:B333" si="41">+IF(F320=0,"",C320/F320)</f>
        <v>254.19961912660418</v>
      </c>
      <c r="C320" s="323">
        <v>1790</v>
      </c>
      <c r="D320" s="1">
        <f t="shared" si="39"/>
        <v>217.26463173214034</v>
      </c>
      <c r="F320" s="1">
        <f>USD_CNY!B1229</f>
        <v>7.0417100000000001</v>
      </c>
      <c r="G320" s="313">
        <f t="shared" si="40"/>
        <v>0</v>
      </c>
    </row>
    <row r="321" spans="1:7" x14ac:dyDescent="0.25">
      <c r="A321" s="304">
        <v>43808</v>
      </c>
      <c r="B321" s="312">
        <f t="shared" si="41"/>
        <v>254.5470058730678</v>
      </c>
      <c r="C321" s="323">
        <v>1790</v>
      </c>
      <c r="D321" s="1">
        <f t="shared" ref="D321:D333" si="42">B321/1.17</f>
        <v>217.56154348125455</v>
      </c>
      <c r="F321" s="1">
        <f>USD_CNY!B1230</f>
        <v>7.0320999999999998</v>
      </c>
      <c r="G321" s="313">
        <f t="shared" si="40"/>
        <v>0</v>
      </c>
    </row>
    <row r="322" spans="1:7" x14ac:dyDescent="0.25">
      <c r="A322" s="304">
        <v>43809</v>
      </c>
      <c r="B322" s="312">
        <f t="shared" si="41"/>
        <v>254.40085046630682</v>
      </c>
      <c r="C322" s="323">
        <v>1790</v>
      </c>
      <c r="D322" s="1">
        <f t="shared" si="42"/>
        <v>217.43662433017678</v>
      </c>
      <c r="F322" s="1">
        <f>USD_CNY!B1231</f>
        <v>7.0361399999999996</v>
      </c>
      <c r="G322" s="313">
        <f t="shared" si="40"/>
        <v>0</v>
      </c>
    </row>
    <row r="323" spans="1:7" x14ac:dyDescent="0.25">
      <c r="A323" s="304">
        <v>43810</v>
      </c>
      <c r="B323" s="312">
        <f t="shared" si="41"/>
        <v>254.43194869287362</v>
      </c>
      <c r="C323" s="323">
        <v>1790</v>
      </c>
      <c r="D323" s="1">
        <f t="shared" si="42"/>
        <v>217.46320401100311</v>
      </c>
      <c r="F323" s="1">
        <f>USD_CNY!B1232</f>
        <v>7.0352800000000002</v>
      </c>
      <c r="G323" s="313">
        <f t="shared" si="40"/>
        <v>0</v>
      </c>
    </row>
    <row r="324" spans="1:7" x14ac:dyDescent="0.25">
      <c r="A324" s="304">
        <v>43811</v>
      </c>
      <c r="B324" s="312">
        <f t="shared" si="41"/>
        <v>254.61906001470817</v>
      </c>
      <c r="C324" s="323">
        <v>1790</v>
      </c>
      <c r="D324" s="1">
        <f t="shared" si="42"/>
        <v>217.6231282176993</v>
      </c>
      <c r="F324" s="1">
        <f>USD_CNY!B1233</f>
        <v>7.0301099999999996</v>
      </c>
      <c r="G324" s="313">
        <f t="shared" si="40"/>
        <v>0</v>
      </c>
    </row>
    <row r="325" spans="1:7" x14ac:dyDescent="0.25">
      <c r="A325" s="304">
        <v>43812</v>
      </c>
      <c r="B325" s="312">
        <f t="shared" si="41"/>
        <v>257.13698793467285</v>
      </c>
      <c r="C325" s="323">
        <v>1790</v>
      </c>
      <c r="D325" s="1">
        <f t="shared" si="42"/>
        <v>219.77520336296826</v>
      </c>
      <c r="F325" s="1">
        <f>USD_CNY!B1234</f>
        <v>6.9612699999999998</v>
      </c>
      <c r="G325" s="313">
        <f t="shared" si="40"/>
        <v>0</v>
      </c>
    </row>
    <row r="326" spans="1:7" x14ac:dyDescent="0.25">
      <c r="A326" s="304">
        <v>43815</v>
      </c>
      <c r="B326" s="312">
        <f t="shared" si="41"/>
        <v>255.85354314276771</v>
      </c>
      <c r="C326" s="323">
        <v>1790</v>
      </c>
      <c r="D326" s="1">
        <f t="shared" si="42"/>
        <v>218.67824200236558</v>
      </c>
      <c r="F326" s="1">
        <f>USD_CNY!B1235</f>
        <v>6.9961900000000004</v>
      </c>
      <c r="G326" s="313">
        <f t="shared" si="40"/>
        <v>0</v>
      </c>
    </row>
    <row r="327" spans="1:7" x14ac:dyDescent="0.25">
      <c r="A327" s="304">
        <v>43816</v>
      </c>
      <c r="B327" s="312">
        <f t="shared" si="41"/>
        <v>255.99954234718686</v>
      </c>
      <c r="C327" s="323">
        <v>1790</v>
      </c>
      <c r="D327" s="1">
        <f t="shared" si="42"/>
        <v>218.80302764716828</v>
      </c>
      <c r="F327" s="1">
        <f>USD_CNY!B1236</f>
        <v>6.9922000000000004</v>
      </c>
      <c r="G327" s="313">
        <f t="shared" si="40"/>
        <v>0</v>
      </c>
    </row>
    <row r="328" spans="1:7" x14ac:dyDescent="0.25">
      <c r="A328" s="304">
        <v>43817</v>
      </c>
      <c r="B328" s="312">
        <f t="shared" si="41"/>
        <v>262.63090509175669</v>
      </c>
      <c r="C328" s="323">
        <v>1840</v>
      </c>
      <c r="D328" s="1">
        <f t="shared" si="42"/>
        <v>224.47085905278351</v>
      </c>
      <c r="F328" s="1">
        <f>USD_CNY!B1237</f>
        <v>7.00603</v>
      </c>
      <c r="G328" s="313">
        <f t="shared" si="40"/>
        <v>50</v>
      </c>
    </row>
    <row r="329" spans="1:7" x14ac:dyDescent="0.25">
      <c r="A329" s="304">
        <v>43818</v>
      </c>
      <c r="B329" s="312">
        <f t="shared" si="41"/>
        <v>262.90258744725878</v>
      </c>
      <c r="C329" s="323">
        <v>1840</v>
      </c>
      <c r="D329" s="1">
        <f t="shared" si="42"/>
        <v>224.70306619423829</v>
      </c>
      <c r="F329" s="1">
        <f>USD_CNY!B1238</f>
        <v>6.9987899999999996</v>
      </c>
      <c r="G329" s="313">
        <f t="shared" si="40"/>
        <v>0</v>
      </c>
    </row>
    <row r="330" spans="1:7" x14ac:dyDescent="0.25">
      <c r="A330" s="304">
        <v>43819</v>
      </c>
      <c r="B330" s="312">
        <f t="shared" si="41"/>
        <v>262.5889270245392</v>
      </c>
      <c r="C330" s="323">
        <v>1840</v>
      </c>
      <c r="D330" s="1">
        <f t="shared" si="42"/>
        <v>224.43498036285402</v>
      </c>
      <c r="F330" s="1">
        <f>USD_CNY!B1239</f>
        <v>7.0071500000000002</v>
      </c>
      <c r="G330" s="313">
        <f t="shared" si="40"/>
        <v>0</v>
      </c>
    </row>
    <row r="331" spans="1:7" x14ac:dyDescent="0.25">
      <c r="A331" s="304">
        <v>43822</v>
      </c>
      <c r="B331" s="312">
        <f t="shared" si="41"/>
        <v>262.61516174382177</v>
      </c>
      <c r="C331" s="323">
        <v>1840</v>
      </c>
      <c r="D331" s="1">
        <f t="shared" si="42"/>
        <v>224.45740319984768</v>
      </c>
      <c r="F331" s="1">
        <f>USD_CNY!B1240</f>
        <v>7.0064500000000001</v>
      </c>
      <c r="G331" s="313">
        <f t="shared" si="40"/>
        <v>0</v>
      </c>
    </row>
    <row r="332" spans="1:7" x14ac:dyDescent="0.25">
      <c r="A332" s="304">
        <v>43823</v>
      </c>
      <c r="B332" s="312">
        <f t="shared" si="41"/>
        <v>262.51362502782075</v>
      </c>
      <c r="C332" s="323">
        <v>1840</v>
      </c>
      <c r="D332" s="1">
        <f t="shared" si="42"/>
        <v>224.37061968189809</v>
      </c>
      <c r="F332" s="1">
        <f>USD_CNY!B1241</f>
        <v>7.0091599999999996</v>
      </c>
      <c r="G332" s="313">
        <f t="shared" si="40"/>
        <v>0</v>
      </c>
    </row>
    <row r="333" spans="1:7" x14ac:dyDescent="0.25">
      <c r="A333" s="304">
        <v>43824</v>
      </c>
      <c r="B333" s="312">
        <f t="shared" si="41"/>
        <v>242.78118702862963</v>
      </c>
      <c r="C333" s="323">
        <v>1700</v>
      </c>
      <c r="D333" s="1">
        <f t="shared" si="42"/>
        <v>207.50528805865781</v>
      </c>
      <c r="F333" s="1">
        <f>USD_CNY!B1242</f>
        <v>7.0021899999999997</v>
      </c>
      <c r="G333" s="313">
        <f t="shared" si="40"/>
        <v>-140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2" workbookViewId="0">
      <selection activeCell="D150" sqref="D150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48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48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 t="shared" ref="D128:D142" si="5"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 t="shared" si="5"/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 t="shared" si="5"/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 t="shared" si="5"/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 t="shared" si="5"/>
        <v>80.970392956976397</v>
      </c>
      <c r="E132" s="382"/>
      <c r="F132" s="350">
        <f>USD_CNY!B1225</f>
        <v>7.0301099999999996</v>
      </c>
      <c r="G132" s="383">
        <f t="shared" si="1"/>
        <v>2</v>
      </c>
    </row>
    <row r="133" spans="1:7" ht="15.75" x14ac:dyDescent="0.25">
      <c r="A133" s="390">
        <v>43803</v>
      </c>
      <c r="B133" s="355">
        <f t="shared" si="4"/>
        <v>95.324957238730065</v>
      </c>
      <c r="C133" s="355">
        <v>671</v>
      </c>
      <c r="D133" s="355">
        <f t="shared" si="5"/>
        <v>81.474322426265019</v>
      </c>
      <c r="E133" s="382"/>
      <c r="F133" s="350">
        <f>USD_CNY!B1226</f>
        <v>7.0390800000000002</v>
      </c>
      <c r="G133" s="383">
        <f t="shared" si="1"/>
        <v>5</v>
      </c>
    </row>
    <row r="134" spans="1:7" ht="15.75" x14ac:dyDescent="0.25">
      <c r="A134" s="390">
        <v>43804</v>
      </c>
      <c r="B134" s="355">
        <f t="shared" si="4"/>
        <v>96.167444491585357</v>
      </c>
      <c r="C134" s="355">
        <v>680</v>
      </c>
      <c r="D134" s="355">
        <f t="shared" si="5"/>
        <v>82.194397001355014</v>
      </c>
      <c r="E134" s="382"/>
      <c r="F134" s="350">
        <f>USD_CNY!B1227</f>
        <v>7.0709999999999997</v>
      </c>
      <c r="G134" s="383">
        <f t="shared" si="1"/>
        <v>9</v>
      </c>
    </row>
    <row r="135" spans="1:7" ht="15.75" x14ac:dyDescent="0.25">
      <c r="A135" s="390">
        <v>43805</v>
      </c>
      <c r="B135" s="355">
        <f t="shared" si="4"/>
        <v>96.398522834400097</v>
      </c>
      <c r="C135" s="355">
        <v>680</v>
      </c>
      <c r="D135" s="355">
        <f t="shared" si="5"/>
        <v>82.391899858461628</v>
      </c>
      <c r="E135" s="382"/>
      <c r="F135" s="350">
        <f>USD_CNY!B1228</f>
        <v>7.0540500000000002</v>
      </c>
      <c r="G135" s="383">
        <f t="shared" si="1"/>
        <v>0</v>
      </c>
    </row>
    <row r="136" spans="1:7" ht="15.75" x14ac:dyDescent="0.25">
      <c r="A136" s="390">
        <v>43808</v>
      </c>
      <c r="B136" s="355">
        <f t="shared" si="4"/>
        <v>96.851474996840253</v>
      </c>
      <c r="C136" s="355">
        <v>682</v>
      </c>
      <c r="D136" s="355">
        <f t="shared" si="5"/>
        <v>82.779038458837832</v>
      </c>
      <c r="E136" s="382"/>
      <c r="F136" s="350">
        <f>USD_CNY!B1229</f>
        <v>7.0417100000000001</v>
      </c>
      <c r="G136" s="383">
        <f t="shared" si="1"/>
        <v>2</v>
      </c>
    </row>
    <row r="137" spans="1:7" ht="15.75" x14ac:dyDescent="0.25">
      <c r="A137" s="390">
        <v>43809</v>
      </c>
      <c r="B137" s="355">
        <f t="shared" si="4"/>
        <v>97.268241350378986</v>
      </c>
      <c r="C137" s="355">
        <v>684</v>
      </c>
      <c r="D137" s="355">
        <f t="shared" si="5"/>
        <v>83.135249017417948</v>
      </c>
      <c r="E137" s="382"/>
      <c r="F137" s="350">
        <f>USD_CNY!B1230</f>
        <v>7.0320999999999998</v>
      </c>
      <c r="G137" s="383">
        <f t="shared" si="1"/>
        <v>2</v>
      </c>
    </row>
    <row r="138" spans="1:7" ht="15.75" x14ac:dyDescent="0.25">
      <c r="A138" s="390">
        <v>43810</v>
      </c>
      <c r="B138" s="355">
        <f t="shared" si="4"/>
        <v>98.06513230265459</v>
      </c>
      <c r="C138" s="355">
        <v>690</v>
      </c>
      <c r="D138" s="355">
        <f t="shared" si="5"/>
        <v>83.816352395431281</v>
      </c>
      <c r="E138" s="382"/>
      <c r="F138" s="350">
        <f>USD_CNY!B1231</f>
        <v>7.0361399999999996</v>
      </c>
      <c r="G138" s="383">
        <f t="shared" si="1"/>
        <v>6</v>
      </c>
    </row>
    <row r="139" spans="1:7" ht="15.75" x14ac:dyDescent="0.25">
      <c r="A139" s="390">
        <v>43811</v>
      </c>
      <c r="B139" s="355">
        <f t="shared" si="4"/>
        <v>98.929964407955325</v>
      </c>
      <c r="C139" s="355">
        <v>696</v>
      </c>
      <c r="D139" s="355">
        <f t="shared" si="5"/>
        <v>84.555525135004558</v>
      </c>
      <c r="E139" s="382"/>
      <c r="F139" s="350">
        <f>USD_CNY!B1232</f>
        <v>7.0352800000000002</v>
      </c>
      <c r="G139" s="383">
        <f t="shared" si="1"/>
        <v>6</v>
      </c>
    </row>
    <row r="140" spans="1:7" ht="15.75" x14ac:dyDescent="0.25">
      <c r="A140" s="390">
        <v>43812</v>
      </c>
      <c r="B140" s="355">
        <f t="shared" si="4"/>
        <v>98.860473022470487</v>
      </c>
      <c r="C140" s="355">
        <v>695</v>
      </c>
      <c r="D140" s="355">
        <f t="shared" si="5"/>
        <v>84.496130788436318</v>
      </c>
      <c r="E140" s="382"/>
      <c r="F140" s="350">
        <f>USD_CNY!B1233</f>
        <v>7.0301099999999996</v>
      </c>
      <c r="G140" s="383">
        <f t="shared" si="1"/>
        <v>-1</v>
      </c>
    </row>
    <row r="141" spans="1:7" ht="15.75" x14ac:dyDescent="0.25">
      <c r="A141" s="390">
        <v>43815</v>
      </c>
      <c r="B141" s="355">
        <f t="shared" si="4"/>
        <v>99.981756202532011</v>
      </c>
      <c r="C141" s="355">
        <v>696</v>
      </c>
      <c r="D141" s="355">
        <f t="shared" si="5"/>
        <v>85.454492480796603</v>
      </c>
      <c r="E141" s="382"/>
      <c r="F141" s="350">
        <f>USD_CNY!B1234</f>
        <v>6.9612699999999998</v>
      </c>
      <c r="G141" s="383">
        <f t="shared" si="1"/>
        <v>1</v>
      </c>
    </row>
    <row r="142" spans="1:7" ht="15.75" x14ac:dyDescent="0.25">
      <c r="A142" s="390">
        <v>43816</v>
      </c>
      <c r="B142" s="355">
        <f t="shared" si="4"/>
        <v>98.482173868920086</v>
      </c>
      <c r="C142" s="355">
        <v>689</v>
      </c>
      <c r="D142" s="355">
        <f t="shared" si="5"/>
        <v>84.172798178564179</v>
      </c>
      <c r="E142" s="382"/>
      <c r="F142" s="350">
        <f>USD_CNY!B1235</f>
        <v>6.9961900000000004</v>
      </c>
      <c r="G142" s="383">
        <f t="shared" si="1"/>
        <v>-7</v>
      </c>
    </row>
    <row r="143" spans="1:7" ht="15.75" x14ac:dyDescent="0.25">
      <c r="A143" s="390">
        <v>43817</v>
      </c>
      <c r="B143" s="355">
        <f t="shared" si="4"/>
        <v>97.966305311632951</v>
      </c>
      <c r="C143" s="355">
        <v>685</v>
      </c>
      <c r="D143" s="355">
        <f>B143/1.17</f>
        <v>83.731884881737571</v>
      </c>
      <c r="E143" s="382"/>
      <c r="F143" s="350">
        <f>USD_CNY!B1236</f>
        <v>6.9922000000000004</v>
      </c>
      <c r="G143" s="383">
        <f t="shared" si="1"/>
        <v>-4</v>
      </c>
    </row>
    <row r="144" spans="1:7" ht="15.75" x14ac:dyDescent="0.25">
      <c r="A144" s="390">
        <v>43818</v>
      </c>
      <c r="B144" s="355">
        <f t="shared" si="4"/>
        <v>97.059247533910082</v>
      </c>
      <c r="C144" s="355">
        <v>680</v>
      </c>
      <c r="D144" s="355">
        <f>B144/1.17</f>
        <v>82.956621823854775</v>
      </c>
      <c r="E144" s="382"/>
      <c r="F144" s="350">
        <f>USD_CNY!B1237</f>
        <v>7.00603</v>
      </c>
      <c r="G144" s="383">
        <f t="shared" si="1"/>
        <v>-5</v>
      </c>
    </row>
    <row r="145" spans="1:7" ht="15.75" x14ac:dyDescent="0.25">
      <c r="A145" s="390">
        <v>43819</v>
      </c>
      <c r="B145" s="355">
        <f t="shared" si="4"/>
        <v>97.159651882682581</v>
      </c>
      <c r="C145" s="355">
        <v>680</v>
      </c>
      <c r="D145" s="355">
        <f>B145/1.17</f>
        <v>83.042437506566316</v>
      </c>
      <c r="E145" s="382"/>
      <c r="F145" s="350">
        <f>USD_CNY!B1238</f>
        <v>6.9987899999999996</v>
      </c>
      <c r="G145" s="383">
        <f t="shared" si="1"/>
        <v>0</v>
      </c>
    </row>
    <row r="146" spans="1:7" ht="15.75" x14ac:dyDescent="0.25">
      <c r="A146" s="390">
        <v>43822</v>
      </c>
      <c r="B146" s="355">
        <f t="shared" si="4"/>
        <v>96.901022526990289</v>
      </c>
      <c r="C146" s="355">
        <v>679</v>
      </c>
      <c r="D146" s="355">
        <f>B146/1.17</f>
        <v>82.821386775205383</v>
      </c>
      <c r="E146" s="382"/>
      <c r="F146" s="350">
        <f>USD_CNY!B1239</f>
        <v>7.0071500000000002</v>
      </c>
      <c r="G146" s="383">
        <f t="shared" si="1"/>
        <v>-1</v>
      </c>
    </row>
    <row r="147" spans="1:7" ht="15.75" x14ac:dyDescent="0.25">
      <c r="A147" s="390">
        <v>43823</v>
      </c>
      <c r="B147" s="355">
        <f t="shared" si="4"/>
        <v>97.053429340108039</v>
      </c>
      <c r="C147" s="355">
        <v>680</v>
      </c>
      <c r="D147" s="355">
        <f>B147/1.17</f>
        <v>82.95164900863935</v>
      </c>
      <c r="E147" s="382"/>
      <c r="F147" s="350">
        <f>USD_CNY!B1240</f>
        <v>7.0064500000000001</v>
      </c>
      <c r="G147" s="383">
        <f t="shared" si="1"/>
        <v>1</v>
      </c>
    </row>
    <row r="148" spans="1:7" ht="15.75" x14ac:dyDescent="0.25">
      <c r="A148" s="390">
        <v>43824</v>
      </c>
      <c r="B148" s="355">
        <f t="shared" si="4"/>
        <v>96.873234453201249</v>
      </c>
      <c r="C148" s="355">
        <v>679</v>
      </c>
      <c r="D148" s="355">
        <f>B148/1.17</f>
        <v>82.797636284787401</v>
      </c>
      <c r="E148" s="382"/>
      <c r="F148" s="350">
        <f>USD_CNY!B1241</f>
        <v>7.0091599999999996</v>
      </c>
      <c r="G148" s="383">
        <f t="shared" si="1"/>
        <v>-1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tabSelected="1" workbookViewId="0">
      <pane xSplit="1" ySplit="5" topLeftCell="B316" activePane="bottomRight" state="frozen"/>
      <selection pane="topRight" activeCell="B1" sqref="B1"/>
      <selection pane="bottomLeft" activeCell="A6" sqref="A6"/>
      <selection pane="bottomRight" activeCell="L322" sqref="L322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20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20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20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8" ht="15.75" x14ac:dyDescent="0.25">
      <c r="A305" s="378">
        <v>43803</v>
      </c>
      <c r="B305" s="310">
        <f t="shared" si="37"/>
        <v>567.81219063781646</v>
      </c>
      <c r="C305" s="368">
        <v>4015</v>
      </c>
      <c r="D305" s="362">
        <f t="shared" si="35"/>
        <v>485.3095646477064</v>
      </c>
      <c r="E305" s="1">
        <v>439</v>
      </c>
      <c r="F305" s="364">
        <f>USD_CNY!B1227</f>
        <v>7.0709999999999997</v>
      </c>
      <c r="H305" s="352">
        <f t="shared" si="39"/>
        <v>4.5</v>
      </c>
    </row>
    <row r="306" spans="1:8" ht="15.75" x14ac:dyDescent="0.25">
      <c r="A306" s="378">
        <v>43804</v>
      </c>
      <c r="B306" s="310">
        <f t="shared" si="37"/>
        <v>567.75894698790057</v>
      </c>
      <c r="C306" s="368">
        <v>4005</v>
      </c>
      <c r="D306" s="362">
        <f t="shared" si="35"/>
        <v>485.26405725461592</v>
      </c>
      <c r="E306" s="1">
        <v>449.5</v>
      </c>
      <c r="F306" s="364">
        <f>USD_CNY!B1228</f>
        <v>7.0540500000000002</v>
      </c>
      <c r="H306" s="352">
        <f t="shared" si="39"/>
        <v>10.5</v>
      </c>
    </row>
    <row r="307" spans="1:8" ht="15.75" x14ac:dyDescent="0.25">
      <c r="A307" s="378">
        <v>43805</v>
      </c>
      <c r="B307" s="310">
        <f t="shared" si="37"/>
        <v>560.94329360340032</v>
      </c>
      <c r="C307" s="368">
        <v>3950</v>
      </c>
      <c r="D307" s="362">
        <f t="shared" si="35"/>
        <v>479.43871248153874</v>
      </c>
      <c r="E307" s="1">
        <v>442</v>
      </c>
      <c r="F307" s="364">
        <f>USD_CNY!B1229</f>
        <v>7.0417100000000001</v>
      </c>
      <c r="H307" s="352">
        <f t="shared" si="39"/>
        <v>-7.5</v>
      </c>
    </row>
    <row r="308" spans="1:8" ht="15.75" x14ac:dyDescent="0.25">
      <c r="A308" s="378">
        <v>43808</v>
      </c>
      <c r="B308" s="310">
        <f t="shared" si="37"/>
        <v>554.59962173461702</v>
      </c>
      <c r="C308" s="368">
        <v>3900</v>
      </c>
      <c r="D308" s="362">
        <f t="shared" si="35"/>
        <v>474.01677071334791</v>
      </c>
      <c r="E308" s="1">
        <v>441</v>
      </c>
      <c r="F308" s="364">
        <f>USD_CNY!B1230</f>
        <v>7.0320999999999998</v>
      </c>
      <c r="H308" s="352">
        <f t="shared" si="39"/>
        <v>-1</v>
      </c>
    </row>
    <row r="309" spans="1:8" ht="15.75" x14ac:dyDescent="0.25">
      <c r="A309" s="378">
        <v>43809</v>
      </c>
      <c r="B309" s="310">
        <f t="shared" si="37"/>
        <v>559.25550088542866</v>
      </c>
      <c r="C309" s="368">
        <v>3935</v>
      </c>
      <c r="D309" s="362">
        <f t="shared" si="35"/>
        <v>477.99615460293052</v>
      </c>
      <c r="E309" s="1">
        <v>447</v>
      </c>
      <c r="F309" s="364">
        <f>USD_CNY!B1231</f>
        <v>7.0361399999999996</v>
      </c>
      <c r="H309" s="352">
        <f t="shared" si="39"/>
        <v>6</v>
      </c>
    </row>
    <row r="310" spans="1:8" ht="15.75" x14ac:dyDescent="0.25">
      <c r="A310" s="378">
        <v>43810</v>
      </c>
      <c r="B310" s="310">
        <f t="shared" si="37"/>
        <v>559.32386486394284</v>
      </c>
      <c r="C310" s="368">
        <v>3935</v>
      </c>
      <c r="D310" s="362">
        <f t="shared" si="35"/>
        <v>478.05458535379734</v>
      </c>
      <c r="E310" s="1">
        <v>444</v>
      </c>
      <c r="F310" s="364">
        <f>USD_CNY!B1232</f>
        <v>7.0352800000000002</v>
      </c>
      <c r="H310" s="352">
        <f t="shared" si="39"/>
        <v>-3</v>
      </c>
    </row>
    <row r="311" spans="1:8" ht="15.75" x14ac:dyDescent="0.25">
      <c r="A311" s="378">
        <v>43811</v>
      </c>
      <c r="B311" s="310">
        <f t="shared" si="37"/>
        <v>559.73519617758473</v>
      </c>
      <c r="C311" s="368">
        <v>3935</v>
      </c>
      <c r="D311" s="362">
        <f t="shared" si="35"/>
        <v>478.40615057913226</v>
      </c>
      <c r="E311" s="1">
        <v>444</v>
      </c>
      <c r="F311" s="364">
        <f>USD_CNY!B1233</f>
        <v>7.0301099999999996</v>
      </c>
      <c r="H311" s="352">
        <f t="shared" si="39"/>
        <v>0</v>
      </c>
    </row>
    <row r="312" spans="1:8" ht="15.75" x14ac:dyDescent="0.25">
      <c r="A312" s="378">
        <v>43812</v>
      </c>
      <c r="B312" s="310">
        <f t="shared" si="37"/>
        <v>562.39737863924256</v>
      </c>
      <c r="C312" s="368">
        <v>3915</v>
      </c>
      <c r="D312" s="362">
        <f t="shared" si="35"/>
        <v>480.68152020448088</v>
      </c>
      <c r="E312" s="1">
        <v>455.5</v>
      </c>
      <c r="F312" s="364">
        <f>USD_CNY!B1234</f>
        <v>6.9612699999999998</v>
      </c>
      <c r="H312" s="352">
        <f t="shared" si="39"/>
        <v>11.5</v>
      </c>
    </row>
    <row r="313" spans="1:8" ht="15.75" x14ac:dyDescent="0.25">
      <c r="A313" s="378">
        <v>43815</v>
      </c>
      <c r="B313" s="310">
        <f t="shared" si="37"/>
        <v>556.01691777953431</v>
      </c>
      <c r="C313" s="368">
        <v>3890</v>
      </c>
      <c r="D313" s="362">
        <f t="shared" si="35"/>
        <v>475.22813485430288</v>
      </c>
      <c r="E313" s="1">
        <v>454</v>
      </c>
      <c r="F313" s="364">
        <f>USD_CNY!B1235</f>
        <v>6.9961900000000004</v>
      </c>
      <c r="H313" s="352">
        <f t="shared" si="39"/>
        <v>-1.5</v>
      </c>
    </row>
    <row r="314" spans="1:8" ht="15.75" x14ac:dyDescent="0.25">
      <c r="A314" s="378">
        <v>43816</v>
      </c>
      <c r="B314" s="310">
        <f t="shared" si="37"/>
        <v>556.33420096679151</v>
      </c>
      <c r="C314" s="368">
        <v>3890</v>
      </c>
      <c r="D314" s="362">
        <f t="shared" si="35"/>
        <v>475.49931706563382</v>
      </c>
      <c r="E314" s="1">
        <v>450</v>
      </c>
      <c r="F314" s="364">
        <f>USD_CNY!B1236</f>
        <v>6.9922000000000004</v>
      </c>
      <c r="H314" s="352">
        <f t="shared" si="39"/>
        <v>-4</v>
      </c>
    </row>
    <row r="315" spans="1:8" ht="15.75" x14ac:dyDescent="0.25">
      <c r="A315" s="378">
        <v>43817</v>
      </c>
      <c r="B315" s="310">
        <f t="shared" si="37"/>
        <v>550.95396394248951</v>
      </c>
      <c r="C315" s="368">
        <v>3860</v>
      </c>
      <c r="D315" s="362">
        <f t="shared" si="35"/>
        <v>470.90082388246969</v>
      </c>
      <c r="E315" s="1">
        <v>449</v>
      </c>
      <c r="F315" s="364">
        <f>USD_CNY!B1237</f>
        <v>7.00603</v>
      </c>
      <c r="H315" s="352">
        <f t="shared" si="39"/>
        <v>-1</v>
      </c>
    </row>
    <row r="316" spans="1:8" ht="15.75" x14ac:dyDescent="0.25">
      <c r="A316" s="378">
        <v>43818</v>
      </c>
      <c r="B316" s="310">
        <f t="shared" si="37"/>
        <v>548.66626945514872</v>
      </c>
      <c r="C316" s="368">
        <v>3840</v>
      </c>
      <c r="D316" s="362">
        <f t="shared" si="35"/>
        <v>468.94552944884509</v>
      </c>
      <c r="E316" s="1">
        <v>453.5</v>
      </c>
      <c r="F316" s="364">
        <f>USD_CNY!B1238</f>
        <v>6.9987899999999996</v>
      </c>
      <c r="H316" s="352">
        <f t="shared" si="39"/>
        <v>4.5</v>
      </c>
    </row>
    <row r="317" spans="1:8" ht="15.75" x14ac:dyDescent="0.25">
      <c r="A317" s="378">
        <v>43819</v>
      </c>
      <c r="B317" s="310">
        <f t="shared" si="37"/>
        <v>546.58456005651374</v>
      </c>
      <c r="C317" s="368">
        <v>3830</v>
      </c>
      <c r="D317" s="362">
        <f t="shared" si="35"/>
        <v>467.16629064659298</v>
      </c>
      <c r="E317" s="1">
        <v>455</v>
      </c>
      <c r="F317" s="364">
        <f>USD_CNY!B1239</f>
        <v>7.0071500000000002</v>
      </c>
      <c r="H317" s="352">
        <f t="shared" si="39"/>
        <v>1.5</v>
      </c>
    </row>
    <row r="318" spans="1:8" ht="15.75" x14ac:dyDescent="0.25">
      <c r="A318" s="378">
        <v>43822</v>
      </c>
      <c r="B318" s="310">
        <f t="shared" si="37"/>
        <v>546.63916819502026</v>
      </c>
      <c r="C318" s="368">
        <v>3830</v>
      </c>
      <c r="D318" s="362">
        <f t="shared" si="35"/>
        <v>467.21296426924812</v>
      </c>
      <c r="E318" s="1">
        <v>455</v>
      </c>
      <c r="F318" s="364">
        <f>USD_CNY!B1240</f>
        <v>7.0064500000000001</v>
      </c>
      <c r="H318" s="352">
        <f t="shared" si="39"/>
        <v>0</v>
      </c>
    </row>
    <row r="319" spans="1:8" ht="15.75" x14ac:dyDescent="0.25">
      <c r="A319" s="378">
        <v>43823</v>
      </c>
      <c r="B319" s="310">
        <f t="shared" si="37"/>
        <v>545.71446507142082</v>
      </c>
      <c r="C319" s="368">
        <v>3825</v>
      </c>
      <c r="D319" s="362">
        <f t="shared" si="35"/>
        <v>466.42261971916309</v>
      </c>
      <c r="E319" s="1">
        <v>459.5</v>
      </c>
      <c r="F319" s="364">
        <f>USD_CNY!B1241</f>
        <v>7.0091599999999996</v>
      </c>
      <c r="H319" s="352">
        <f t="shared" si="39"/>
        <v>4.5</v>
      </c>
    </row>
    <row r="320" spans="1:8" ht="15.75" x14ac:dyDescent="0.25">
      <c r="A320" s="378">
        <v>43824</v>
      </c>
      <c r="B320" s="310">
        <f t="shared" si="37"/>
        <v>534.1186114629852</v>
      </c>
      <c r="C320" s="368">
        <v>3740</v>
      </c>
      <c r="D320" s="362">
        <f t="shared" si="35"/>
        <v>456.51163372904722</v>
      </c>
      <c r="E320" s="1">
        <v>460</v>
      </c>
      <c r="F320" s="364">
        <f>USD_CNY!B1242</f>
        <v>7.0021899999999997</v>
      </c>
      <c r="H320" s="352">
        <f t="shared" si="39"/>
        <v>0.5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2019-12-25T07:18:23Z</dcterms:modified>
</cp:coreProperties>
</file>