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<sst xmlns="http://schemas.openxmlformats.org/spreadsheetml/2006/main" count="4622" uniqueCount="1041">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</sst>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5504"/>
        <c:axId val="46487040"/>
      </c:areaChart>
      <c:dateAx>
        <c:axId val="464855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487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4870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855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6384"/>
        <c:axId val="87537920"/>
      </c:areaChart>
      <c:dateAx>
        <c:axId val="875363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37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53792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36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97280"/>
        <c:axId val="87698816"/>
      </c:areaChart>
      <c:dateAx>
        <c:axId val="8769728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698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69881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697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23008"/>
        <c:axId val="87737088"/>
      </c:areaChart>
      <c:dateAx>
        <c:axId val="877230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37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73708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23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78048"/>
        <c:axId val="87779584"/>
      </c:areaChart>
      <c:dateAx>
        <c:axId val="8777804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7795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7795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780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03776"/>
        <c:axId val="87805312"/>
      </c:areaChart>
      <c:dateAx>
        <c:axId val="878037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8053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780531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803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91040"/>
        <c:axId val="41419904"/>
      </c:areaChart>
      <c:dateAx>
        <c:axId val="88391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1419904"/>
        <c:crosses val="autoZero"/>
        <c:auto val="1"/>
        <c:lblOffset val="100"/>
        <c:baseTimeUnit val="days"/>
      </c:dateAx>
      <c:valAx>
        <c:axId val="4141990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39104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6768"/>
        <c:axId val="41458304"/>
      </c:areaChart>
      <c:dateAx>
        <c:axId val="41456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458304"/>
        <c:crosses val="autoZero"/>
        <c:auto val="1"/>
        <c:lblOffset val="100"/>
        <c:baseTimeUnit val="days"/>
      </c:dateAx>
      <c:valAx>
        <c:axId val="414583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4567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6496"/>
        <c:axId val="90046848"/>
      </c:areaChart>
      <c:dateAx>
        <c:axId val="41466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046848"/>
        <c:crosses val="autoZero"/>
        <c:auto val="1"/>
        <c:lblOffset val="100"/>
        <c:baseTimeUnit val="days"/>
      </c:dateAx>
      <c:valAx>
        <c:axId val="900468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466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99424"/>
        <c:axId val="41400960"/>
      </c:areaChart>
      <c:dateAx>
        <c:axId val="41399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400960"/>
        <c:crosses val="autoZero"/>
        <c:auto val="1"/>
        <c:lblOffset val="100"/>
        <c:baseTimeUnit val="days"/>
      </c:dateAx>
      <c:valAx>
        <c:axId val="4140096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3994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6080"/>
        <c:axId val="89883008"/>
      </c:lineChart>
      <c:dateAx>
        <c:axId val="86846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83008"/>
        <c:crosses val="autoZero"/>
        <c:auto val="1"/>
        <c:lblOffset val="100"/>
        <c:baseTimeUnit val="days"/>
      </c:dateAx>
      <c:valAx>
        <c:axId val="89883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07136"/>
        <c:axId val="46508672"/>
      </c:areaChart>
      <c:dateAx>
        <c:axId val="465071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5086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65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5071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77696"/>
        <c:axId val="90479232"/>
      </c:areaChart>
      <c:dateAx>
        <c:axId val="90477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479232"/>
        <c:crosses val="autoZero"/>
        <c:auto val="1"/>
        <c:lblOffset val="100"/>
        <c:baseTimeUnit val="days"/>
      </c:dateAx>
      <c:valAx>
        <c:axId val="90479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77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21280"/>
        <c:axId val="94323072"/>
      </c:areaChart>
      <c:dateAx>
        <c:axId val="94321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323072"/>
        <c:crosses val="autoZero"/>
        <c:auto val="1"/>
        <c:lblOffset val="100"/>
        <c:baseTimeUnit val="days"/>
      </c:dateAx>
      <c:valAx>
        <c:axId val="9432307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21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43552"/>
        <c:axId val="94345088"/>
      </c:barChart>
      <c:dateAx>
        <c:axId val="94343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45088"/>
        <c:crosses val="autoZero"/>
        <c:auto val="1"/>
        <c:lblOffset val="100"/>
        <c:baseTimeUnit val="days"/>
      </c:dateAx>
      <c:valAx>
        <c:axId val="94345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4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43456"/>
        <c:axId val="94249344"/>
      </c:areaChart>
      <c:dateAx>
        <c:axId val="94243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4249344"/>
        <c:crosses val="autoZero"/>
        <c:auto val="1"/>
        <c:lblOffset val="100"/>
        <c:baseTimeUnit val="days"/>
      </c:dateAx>
      <c:valAx>
        <c:axId val="9424934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4345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59136"/>
        <c:axId val="90060672"/>
      </c:areaChart>
      <c:dateAx>
        <c:axId val="900591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060672"/>
        <c:crosses val="autoZero"/>
        <c:auto val="1"/>
        <c:lblOffset val="100"/>
        <c:baseTimeUnit val="days"/>
      </c:dateAx>
      <c:valAx>
        <c:axId val="9006067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0591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8016"/>
        <c:axId val="94279552"/>
      </c:lineChart>
      <c:catAx>
        <c:axId val="94278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79552"/>
        <c:crosses val="autoZero"/>
        <c:auto val="1"/>
        <c:lblAlgn val="ctr"/>
        <c:lblOffset val="100"/>
        <c:noMultiLvlLbl val="0"/>
      </c:catAx>
      <c:valAx>
        <c:axId val="9427955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78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9664"/>
        <c:axId val="94371200"/>
      </c:lineChart>
      <c:dateAx>
        <c:axId val="94369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71200"/>
        <c:crosses val="autoZero"/>
        <c:auto val="1"/>
        <c:lblOffset val="100"/>
        <c:baseTimeUnit val="days"/>
      </c:dateAx>
      <c:valAx>
        <c:axId val="943712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6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72128"/>
        <c:axId val="93873664"/>
      </c:areaChart>
      <c:dateAx>
        <c:axId val="938721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73664"/>
        <c:crosses val="autoZero"/>
        <c:auto val="1"/>
        <c:lblOffset val="100"/>
        <c:baseTimeUnit val="days"/>
      </c:dateAx>
      <c:valAx>
        <c:axId val="9387366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7212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0800"/>
        <c:axId val="99982336"/>
      </c:areaChart>
      <c:dateAx>
        <c:axId val="99980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982336"/>
        <c:crosses val="autoZero"/>
        <c:auto val="1"/>
        <c:lblOffset val="100"/>
        <c:baseTimeUnit val="days"/>
      </c:dateAx>
      <c:valAx>
        <c:axId val="99982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0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9520"/>
        <c:axId val="94061312"/>
      </c:lineChart>
      <c:dateAx>
        <c:axId val="94059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61312"/>
        <c:crosses val="autoZero"/>
        <c:auto val="1"/>
        <c:lblOffset val="100"/>
        <c:baseTimeUnit val="days"/>
      </c:dateAx>
      <c:valAx>
        <c:axId val="94061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59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98048"/>
        <c:axId val="52903936"/>
      </c:areaChart>
      <c:dateAx>
        <c:axId val="528980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903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90393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8980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64864"/>
        <c:axId val="93909376"/>
      </c:areaChart>
      <c:dateAx>
        <c:axId val="99764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909376"/>
        <c:crosses val="autoZero"/>
        <c:auto val="1"/>
        <c:lblOffset val="100"/>
        <c:baseTimeUnit val="days"/>
      </c:dateAx>
      <c:valAx>
        <c:axId val="939093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648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66240"/>
        <c:axId val="101067776"/>
      </c:areaChart>
      <c:dateAx>
        <c:axId val="101066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67776"/>
        <c:crosses val="autoZero"/>
        <c:auto val="1"/>
        <c:lblOffset val="100"/>
        <c:baseTimeUnit val="days"/>
      </c:dateAx>
      <c:valAx>
        <c:axId val="1010677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66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2352"/>
        <c:axId val="101102336"/>
      </c:lineChart>
      <c:dateAx>
        <c:axId val="101092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02336"/>
        <c:crosses val="autoZero"/>
        <c:auto val="1"/>
        <c:lblOffset val="100"/>
        <c:baseTimeUnit val="days"/>
      </c:dateAx>
      <c:valAx>
        <c:axId val="10110233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92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64832"/>
        <c:axId val="100666368"/>
      </c:areaChart>
      <c:dateAx>
        <c:axId val="100664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666368"/>
        <c:crosses val="autoZero"/>
        <c:auto val="1"/>
        <c:lblOffset val="100"/>
        <c:baseTimeUnit val="days"/>
      </c:dateAx>
      <c:valAx>
        <c:axId val="10066636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6483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20000"/>
        <c:axId val="100402304"/>
      </c:areaChart>
      <c:dateAx>
        <c:axId val="100720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402304"/>
        <c:crosses val="autoZero"/>
        <c:auto val="1"/>
        <c:lblOffset val="100"/>
        <c:baseTimeUnit val="days"/>
      </c:dateAx>
      <c:valAx>
        <c:axId val="10040230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20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64512"/>
        <c:axId val="100466048"/>
      </c:areaChart>
      <c:dateAx>
        <c:axId val="1004645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466048"/>
        <c:crosses val="autoZero"/>
        <c:auto val="1"/>
        <c:lblOffset val="100"/>
        <c:baseTimeUnit val="days"/>
      </c:dateAx>
      <c:valAx>
        <c:axId val="10046604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6451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33760"/>
        <c:axId val="52935296"/>
      </c:areaChart>
      <c:dateAx>
        <c:axId val="529337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935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293529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933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96640"/>
        <c:axId val="87310720"/>
      </c:areaChart>
      <c:dateAx>
        <c:axId val="8729664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310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31072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296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30816"/>
        <c:axId val="87332352"/>
      </c:areaChart>
      <c:catAx>
        <c:axId val="873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32352"/>
        <c:crosses val="autoZero"/>
        <c:auto val="1"/>
        <c:lblAlgn val="ctr"/>
        <c:lblOffset val="100"/>
        <c:noMultiLvlLbl val="0"/>
      </c:catAx>
      <c:valAx>
        <c:axId val="8733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30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42560"/>
        <c:axId val="87444096"/>
      </c:areaChart>
      <c:dateAx>
        <c:axId val="874425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4440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744409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4425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67520"/>
        <c:axId val="87469056"/>
      </c:lineChart>
      <c:dateAx>
        <c:axId val="8746752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469056"/>
        <c:crosses val="autoZero"/>
        <c:auto val="1"/>
        <c:lblOffset val="100"/>
        <c:baseTimeUnit val="days"/>
      </c:dateAx>
      <c:valAx>
        <c:axId val="874690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46752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5440"/>
        <c:axId val="87511808"/>
      </c:lineChart>
      <c:dateAx>
        <c:axId val="874854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11808"/>
        <c:crosses val="autoZero"/>
        <c:auto val="1"/>
        <c:lblOffset val="100"/>
        <c:baseTimeUnit val="days"/>
      </c:dateAx>
      <c:valAx>
        <c:axId val="875118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4854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6" t="s">
        <v>1015</v>
      </c>
      <c r="B1" s="406"/>
      <c r="C1" s="406"/>
      <c r="D1" s="406"/>
      <c r="E1" s="406"/>
      <c r="F1" s="406"/>
      <c r="G1" s="406"/>
      <c r="H1" s="406"/>
      <c r="I1" s="406"/>
      <c r="J1" s="134"/>
      <c r="K1" s="292"/>
      <c r="L1" s="172"/>
      <c r="M1" s="135"/>
    </row>
    <row r="2" spans="1:13" x14ac:dyDescent="0.25">
      <c r="A2" s="407" t="s">
        <v>21</v>
      </c>
      <c r="B2" s="407"/>
      <c r="C2" s="407"/>
      <c r="D2" s="407"/>
      <c r="E2" s="384">
        <v>43804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47275</v>
      </c>
      <c r="E5" s="286">
        <f>+IF(ISERROR(VLOOKUP($E$2,Cu!$A$5:$H$1642,7,0)),0,VLOOKUP($E$2,Cu!$A$5:$H$1642,7,0))</f>
        <v>185</v>
      </c>
      <c r="F5" s="281" t="s">
        <v>3</v>
      </c>
      <c r="G5" s="280">
        <f>+IF(ISERROR(VLOOKUP($E$2,Cu!$A$5:$H$1642,2,0)),0,VLOOKUP($E$2,Cu!$A$5:$H$1642,2,0))</f>
        <v>6701.8237749945065</v>
      </c>
      <c r="H5" s="280">
        <f>+IF(ISERROR(VLOOKUP($E$2,Cu!$A$5:$H$1642,4,0)),0,VLOOKUP($E$2,Cu!$A$5:$H$1642,4,0))</f>
        <v>5728.0545085423137</v>
      </c>
      <c r="I5" s="394">
        <f>+IF(ISERROR(VLOOKUP($E$2,Cu!$A$5:$H$1999,5,0)),0,VLOOKUP($E$2,Cu!$A$5:$H$1999,5,0))</f>
        <v>5823</v>
      </c>
      <c r="J5" s="377">
        <f>+IF(ISERROR(VLOOKUP($E$2,Cu!$A$5:$H$1642,8,0)),0,VLOOKUP($E$2,Cu!$A$5:$H$1642,8,0))</f>
        <v>11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15325</v>
      </c>
      <c r="E6" s="286">
        <f>+IF(ISERROR(VLOOKUP($E$2,Pb!$A$5:$H$1987,7,0)),0,VLOOKUP($E$2,Pb!$A$5:$H$1987,7,0))</f>
        <v>50</v>
      </c>
      <c r="F6" s="281" t="s">
        <v>3</v>
      </c>
      <c r="G6" s="280">
        <f>+IF(ISERROR(VLOOKUP($E$2,Pb!$A$5:$H$1987,2,0)),0,VLOOKUP($E$2,Pb!$A$5:$H$1987,2,0))</f>
        <v>2172.5108271135023</v>
      </c>
      <c r="H6" s="280">
        <f>+IF(ISERROR(VLOOKUP($E$2,Pb!$A$5:$H$1987,4,0)),0,VLOOKUP($E$2,Pb!$A$5:$H$1987,4,0))</f>
        <v>1856.8468607807713</v>
      </c>
      <c r="I6" s="394">
        <f>+IF(ISERROR(VLOOKUP($E$2,Pb!$A$5:$H$1987,5,0)),0,VLOOKUP($E$2,Pb!$A$5:$H$1987,5,0))</f>
        <v>1900</v>
      </c>
      <c r="J6" s="377">
        <f>+IF(ISERROR(VLOOKUP($E$2,Pb!$A$5:$H$1642,8,0)),0,VLOOKUP($E$2,Pb!$A$5:$H$1642,8,0))</f>
        <v>16.5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4116</v>
      </c>
      <c r="E7" s="286">
        <f>+IF(ISERROR(VLOOKUP($E$2,Ag!$A$5:$H$1986,7,0)),0,VLOOKUP($E$2,Ag!$A$5:$H$1986,7,0))</f>
        <v>-35</v>
      </c>
      <c r="F7" s="281" t="s">
        <v>6</v>
      </c>
      <c r="G7" s="280">
        <f>+IF(ISERROR(VLOOKUP($E$2,Ag!$A$5:$H$1517,2,0)),0,VLOOKUP($E$2,Ag!$A$5:$H$1517,2,0))</f>
        <v>583.4945882152806</v>
      </c>
      <c r="H7" s="280">
        <f>+IF(ISERROR(VLOOKUP($E$2,Ag!$A$5:$H$1517,4,0)),0,VLOOKUP($E$2,Ag!$A$5:$H$1517,4,0))</f>
        <v>498.71332326092363</v>
      </c>
      <c r="I7" s="394">
        <f>+IF(ISERROR(VLOOKUP($E$2,Ag!$A$5:$H$1517,5,0)),0,VLOOKUP($E$2,Ag!$A$5:$H$1517,5,0))</f>
        <v>542.22</v>
      </c>
      <c r="J7" s="377">
        <f>+IF(ISERROR(VLOOKUP($E$2,Ag!$A$5:$H$1642,8,0)),0,VLOOKUP($E$2,Ag!$A$5:$H$1642,8,0))</f>
        <v>-8.8399999999999181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18580</v>
      </c>
      <c r="E8" s="286">
        <f>+IF(ISERROR(VLOOKUP($E$2,Zn!$A$5:$H$2994,7,0)),0,VLOOKUP($E$2,Zn!$A$5:$H$2994,7,0))</f>
        <v>210</v>
      </c>
      <c r="F8" s="281" t="s">
        <v>3</v>
      </c>
      <c r="G8" s="280">
        <f>+IF(ISERROR(VLOOKUP($E$2,Zn!$A$5:$H$2994,2,0)),0,VLOOKUP($E$2,Zn!$A$5:$H$2994,2,0))</f>
        <v>2633.9478739164024</v>
      </c>
      <c r="H8" s="280">
        <f>+IF(ISERROR(VLOOKUP($E$2,Zn!$A$5:$H$2994,4,0)),0,VLOOKUP($E$2,Zn!$A$5:$H$2994,4,0))</f>
        <v>2251.2374990738485</v>
      </c>
      <c r="I8" s="394">
        <f>+IF(ISERROR(VLOOKUP($E$2,Zn!$A$5:$H$2994,5,0)),0,VLOOKUP($E$2,Zn!$A$5:$H$2994,5,0))</f>
        <v>2256.5</v>
      </c>
      <c r="J8" s="377">
        <f>+IF(ISERROR(VLOOKUP($E$2,Zn!$A$5:$H$1642,8,0)),0,VLOOKUP($E$2,Zn!$A$5:$H$1642,8,0))</f>
        <v>35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107800</v>
      </c>
      <c r="E9" s="286">
        <f>+IF(ISERROR(VLOOKUP($E$2,Ni!$A$6:$H$2996,7,0)),0,VLOOKUP($E$2,Ni!$A$6:$H$2996,7,0))</f>
        <v>-450</v>
      </c>
      <c r="F9" s="281" t="s">
        <v>3</v>
      </c>
      <c r="G9" s="280">
        <f>+IF(ISERROR(VLOOKUP($E$2,Ni!$A$6:$H$2996,2,0)),0,VLOOKUP($E$2,Ni!$A$6:$H$2996,2,0))</f>
        <v>15282.001119924014</v>
      </c>
      <c r="H9" s="280">
        <f>+IF(ISERROR(VLOOKUP($E$2,Ni!$A$6:$H$2996,4,0)),0,VLOOKUP($E$2,Ni!$A$6:$H$2996,4,0))</f>
        <v>13061.539418738475</v>
      </c>
      <c r="I9" s="394">
        <f>+IF(ISERROR(VLOOKUP($E$2,Ni!$A$6:$H$2996,5,0)),0,VLOOKUP($E$2,Ni!$A$6:$H$2996,5,0))</f>
        <v>13250</v>
      </c>
      <c r="J9" s="377">
        <f>+IF(ISERROR(VLOOKUP($E$2,Ni!$A$5:$H$1642,8,0)),0,VLOOKUP($E$2,Ni!$A$5:$H$1642,8,0))</f>
        <v>-350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253.75493510820024</v>
      </c>
      <c r="H10" s="280">
        <f>+IF(ISERROR(VLOOKUP($E$2,Coke!$A$6:$H$2997,4,0)),0,VLOOKUP($E$2,Coke!$A$6:$H$2997,4,0))</f>
        <v>216.88455992153868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4005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567.75894698790057</v>
      </c>
      <c r="H11" s="280">
        <f>+IF(ISERROR(VLOOKUP($E$2,Steel!$A$6:$H$2995,4,0)),0,VLOOKUP($E$2,Steel!$A$6:$H$2995,4,0))</f>
        <v>485.26405725461592</v>
      </c>
      <c r="I11" s="394">
        <f>+IF(ISERROR(VLOOKUP($E$2,Steel!$A$6:$H$2995,5,0)),0,VLOOKUP($E$2,Steel!$A$6:$H$2995,5,0))</f>
        <v>449.5</v>
      </c>
      <c r="J11" s="377">
        <f>+IF(ISERROR(VLOOKUP($E$2,Steel!$A$5:$H$1642,8,0)),0,VLOOKUP($E$2,Steel!$A$5:$H$1642,8,0))</f>
        <v>10.5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680</v>
      </c>
      <c r="E12" s="286">
        <f>+IF(ISERROR(VLOOKUP($E$2,'Quặng Sắt'!$A$6:$H$2995,7,0)),0,VLOOKUP($E$2,'Quặng Sắt'!$A$6:$H$2995,7,0))</f>
        <v>9</v>
      </c>
      <c r="F12" s="281" t="s">
        <v>2</v>
      </c>
      <c r="G12" s="280">
        <f>+IF(ISERROR(VLOOKUP($E$2,'Quặng Sắt'!$A$6:$H$2995,2,0)),0,VLOOKUP($E$2,'Quặng Sắt'!$A$6:$H$2995,2,0))</f>
        <v>96.167444491585357</v>
      </c>
      <c r="H12" s="280">
        <f>+IF(ISERROR(VLOOKUP($E$2,'Quặng Sắt'!$A$6:$H$2995,4,0)),0,VLOOKUP($E$2,'Quặng Sắt'!$A$6:$H$2995,4,0))</f>
        <v>82.194397001355014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8" t="s">
        <v>1000</v>
      </c>
      <c r="F16" s="408"/>
      <c r="G16" s="408"/>
      <c r="H16" s="408"/>
      <c r="I16" s="408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8" t="s">
        <v>1003</v>
      </c>
      <c r="F17" s="408"/>
      <c r="G17" s="408"/>
      <c r="H17" s="408"/>
      <c r="I17" s="408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7.0540500000000002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9" t="s">
        <v>17</v>
      </c>
      <c r="B19" s="409"/>
      <c r="C19" s="409"/>
      <c r="D19" s="409"/>
      <c r="E19" s="409"/>
      <c r="F19" s="409"/>
      <c r="G19" s="409"/>
      <c r="H19" s="409"/>
      <c r="I19" s="409"/>
    </row>
    <row r="20" spans="1:12" ht="15.75" customHeight="1" x14ac:dyDescent="0.25">
      <c r="A20" s="403" t="s">
        <v>656</v>
      </c>
      <c r="B20" s="404"/>
      <c r="C20" s="403" t="s">
        <v>18</v>
      </c>
      <c r="D20" s="405"/>
      <c r="E20" s="405"/>
      <c r="F20" s="405"/>
      <c r="G20" s="405"/>
      <c r="H20" s="405"/>
      <c r="I20" s="405"/>
    </row>
    <row r="35" spans="1:12" ht="15" customHeight="1" x14ac:dyDescent="0.25">
      <c r="A35" s="401" t="s">
        <v>657</v>
      </c>
      <c r="B35" s="401"/>
      <c r="C35" s="402" t="s">
        <v>4</v>
      </c>
      <c r="D35" s="402"/>
      <c r="E35" s="402"/>
      <c r="F35" s="402"/>
      <c r="G35" s="402"/>
      <c r="H35" s="402"/>
      <c r="I35" s="402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1" t="s">
        <v>705</v>
      </c>
      <c r="B50" s="401"/>
      <c r="C50" s="402" t="s">
        <v>706</v>
      </c>
      <c r="D50" s="402"/>
      <c r="E50" s="402"/>
      <c r="F50" s="402"/>
      <c r="G50" s="402"/>
      <c r="H50" s="402"/>
      <c r="I50" s="402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1" t="s">
        <v>721</v>
      </c>
      <c r="B68" s="401"/>
      <c r="C68" s="402" t="s">
        <v>722</v>
      </c>
      <c r="D68" s="402"/>
      <c r="E68" s="402"/>
      <c r="F68" s="402"/>
      <c r="G68" s="402"/>
      <c r="H68" s="402"/>
      <c r="I68" s="402"/>
    </row>
    <row r="83" spans="1:9" x14ac:dyDescent="0.25">
      <c r="A83" s="401" t="s">
        <v>759</v>
      </c>
      <c r="B83" s="401"/>
      <c r="C83" s="402" t="s">
        <v>760</v>
      </c>
      <c r="D83" s="402"/>
      <c r="E83" s="402"/>
      <c r="F83" s="402"/>
      <c r="G83" s="402"/>
      <c r="H83" s="402"/>
      <c r="I83" s="402"/>
    </row>
    <row r="101" spans="1:9" x14ac:dyDescent="0.25">
      <c r="A101" s="400" t="s">
        <v>1025</v>
      </c>
      <c r="B101" s="400"/>
      <c r="C101" s="400"/>
      <c r="D101" s="400"/>
      <c r="E101" s="400"/>
      <c r="F101" s="400"/>
      <c r="G101" s="400"/>
      <c r="H101" s="400"/>
      <c r="I101" s="400"/>
    </row>
    <row r="116" spans="1:9" x14ac:dyDescent="0.25">
      <c r="A116" s="400" t="s">
        <v>1026</v>
      </c>
      <c r="B116" s="400"/>
      <c r="C116" s="400"/>
      <c r="D116" s="400"/>
      <c r="E116" s="400"/>
      <c r="F116" s="400"/>
      <c r="G116" s="400"/>
      <c r="H116" s="400"/>
      <c r="I116" s="400"/>
    </row>
    <row r="129" spans="1:9" x14ac:dyDescent="0.25">
      <c r="A129" s="400" t="s">
        <v>1005</v>
      </c>
      <c r="B129" s="400"/>
      <c r="C129" s="400"/>
      <c r="D129" s="400"/>
      <c r="E129" s="400"/>
      <c r="F129" s="400"/>
      <c r="G129" s="400"/>
      <c r="H129" s="400"/>
      <c r="I129" s="400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8"/>
  <sheetViews>
    <sheetView workbookViewId="0">
      <pane ySplit="3" topLeftCell="A1213" activePane="bottomLeft" state="frozen"/>
      <selection pane="bottomLeft" activeCell="D1231" sqref="D1231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E707" sqref="E707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9"/>
  <sheetViews>
    <sheetView workbookViewId="0">
      <pane ySplit="3" topLeftCell="A573" activePane="bottomLeft" state="frozen"/>
      <selection pane="bottomLeft" activeCell="I581" sqref="I579:I581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E1442" sqref="E1442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5823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2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2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2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2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76"/>
      <c r="B1443" s="37"/>
      <c r="C1443" s="221"/>
      <c r="D1443" s="37"/>
      <c r="E1443" s="221"/>
      <c r="F1443" s="37"/>
    </row>
    <row r="1444" spans="1:8" x14ac:dyDescent="0.25">
      <c r="A1444" s="176"/>
      <c r="B1444" s="37"/>
      <c r="C1444" s="221"/>
      <c r="D1444" s="37"/>
      <c r="E1444" s="221"/>
      <c r="F1444" s="37"/>
    </row>
    <row r="1445" spans="1:8" x14ac:dyDescent="0.25">
      <c r="A1445" s="176"/>
      <c r="B1445" s="37"/>
      <c r="C1445" s="221"/>
      <c r="D1445" s="37"/>
      <c r="E1445" s="221"/>
      <c r="F1445" s="37"/>
    </row>
    <row r="1446" spans="1:8" x14ac:dyDescent="0.25">
      <c r="A1446" s="176"/>
      <c r="B1446" s="37"/>
      <c r="C1446" s="221"/>
      <c r="D1446" s="37"/>
      <c r="E1446" s="221"/>
      <c r="F1446" s="37"/>
    </row>
    <row r="1447" spans="1:8" x14ac:dyDescent="0.25">
      <c r="A1447" s="176"/>
      <c r="B1447" s="37"/>
      <c r="C1447" s="221"/>
      <c r="D1447" s="37"/>
      <c r="E1447" s="221"/>
      <c r="F1447" s="37"/>
    </row>
    <row r="1448" spans="1:8" x14ac:dyDescent="0.25">
      <c r="A1448" s="176"/>
      <c r="B1448" s="37"/>
      <c r="C1448" s="221"/>
      <c r="D1448" s="37"/>
      <c r="E1448" s="221"/>
      <c r="F1448" s="37"/>
    </row>
    <row r="1449" spans="1:8" x14ac:dyDescent="0.25">
      <c r="A1449" s="176"/>
      <c r="B1449" s="37"/>
      <c r="C1449" s="221"/>
      <c r="D1449" s="37"/>
      <c r="E1449" s="221"/>
      <c r="F1449" s="37"/>
    </row>
    <row r="1450" spans="1:8" x14ac:dyDescent="0.25">
      <c r="A1450" s="176"/>
      <c r="B1450" s="37"/>
      <c r="C1450" s="221"/>
      <c r="D1450" s="37"/>
      <c r="E1450" s="221"/>
      <c r="F1450" s="37"/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0"/>
  <sheetViews>
    <sheetView showZeros="0" workbookViewId="0">
      <pane ySplit="4" topLeftCell="A1434" activePane="bottomLeft" state="frozen"/>
      <selection pane="bottomLeft" activeCell="E1440" sqref="E1440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0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0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0" si="59">+IF(F1329=0,"",C1329/F1329)</f>
        <v>2351.2215433039687</v>
      </c>
      <c r="C1329" s="37">
        <v>16150</v>
      </c>
      <c r="D1329" s="37">
        <f t="shared" ref="D1329:D1440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8" activePane="bottomLeft" state="frozen"/>
      <selection pane="bottomLeft" activeCell="E1440" sqref="E1440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0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0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0" si="57">+IF(F1359=0,"",C1359/F1359)</f>
        <v>595.09888728905969</v>
      </c>
      <c r="C1359" s="212">
        <v>4224</v>
      </c>
      <c r="D1359" s="20">
        <f t="shared" ref="D1359:D1440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7"/>
  <sheetViews>
    <sheetView zoomScale="85" zoomScaleNormal="85" workbookViewId="0">
      <pane ySplit="4" topLeftCell="A1424" activePane="bottomLeft" state="frozen"/>
      <selection pane="bottomLeft" activeCell="E1437" sqref="E1437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2251.2374990738485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7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7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7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7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4"/>
  <sheetViews>
    <sheetView zoomScale="115" zoomScaleNormal="115" workbookViewId="0">
      <pane ySplit="5" topLeftCell="A977" activePane="bottomLeft" state="frozen"/>
      <selection pane="bottomLeft" activeCell="E984" sqref="E984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4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4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4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4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workbookViewId="0">
      <pane xSplit="1" ySplit="5" topLeftCell="B309" activePane="bottomRight" state="frozen"/>
      <selection pane="topRight" activeCell="B1" sqref="B1"/>
      <selection pane="bottomLeft" activeCell="A6" sqref="A6"/>
      <selection pane="bottomRight" activeCell="K319" sqref="K319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9" si="38">+IF(F198=0,"",C198/F198)</f>
        <v>259.72002181648185</v>
      </c>
      <c r="C198" s="323">
        <v>1800</v>
      </c>
      <c r="D198" s="1">
        <f t="shared" ref="D198:D319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9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117" workbookViewId="0">
      <selection activeCell="E137" sqref="E137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4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4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34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workbookViewId="0">
      <pane xSplit="1" ySplit="5" topLeftCell="B301" activePane="bottomRight" state="frozen"/>
      <selection pane="topRight" activeCell="B1" sqref="B1"/>
      <selection pane="bottomLeft" activeCell="A6" sqref="A6"/>
      <selection pane="bottomRight" activeCell="K309" sqref="K309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6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6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6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2019-12-05T06:04:24Z</dcterms:modified>
</cp:coreProperties>
</file>