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<sst xmlns="http://schemas.openxmlformats.org/spreadsheetml/2006/main" count="4622" uniqueCount="1041">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</sst>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98208"/>
        <c:axId val="43599744"/>
      </c:areaChart>
      <c:dateAx>
        <c:axId val="435982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5997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35997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5982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64928"/>
        <c:axId val="82766464"/>
      </c:areaChart>
      <c:dateAx>
        <c:axId val="827649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66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76646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64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72288"/>
        <c:axId val="83374080"/>
      </c:areaChart>
      <c:dateAx>
        <c:axId val="8337228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74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7408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72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89824"/>
        <c:axId val="83408000"/>
      </c:areaChart>
      <c:dateAx>
        <c:axId val="83389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080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40800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89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21280"/>
        <c:axId val="83122816"/>
      </c:areaChart>
      <c:dateAx>
        <c:axId val="8312128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122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1228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21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1104"/>
        <c:axId val="83156992"/>
      </c:areaChart>
      <c:dateAx>
        <c:axId val="8315110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1569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15699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1511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69632"/>
        <c:axId val="38471168"/>
      </c:areaChart>
      <c:dateAx>
        <c:axId val="384696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8471168"/>
        <c:crosses val="autoZero"/>
        <c:auto val="1"/>
        <c:lblOffset val="100"/>
        <c:baseTimeUnit val="days"/>
      </c:dateAx>
      <c:valAx>
        <c:axId val="3847116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846963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0656"/>
        <c:axId val="41352192"/>
      </c:areaChart>
      <c:dateAx>
        <c:axId val="413506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352192"/>
        <c:crosses val="autoZero"/>
        <c:auto val="1"/>
        <c:lblOffset val="100"/>
        <c:baseTimeUnit val="days"/>
      </c:dateAx>
      <c:valAx>
        <c:axId val="413521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3506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0208"/>
        <c:axId val="41984768"/>
      </c:areaChart>
      <c:dateAx>
        <c:axId val="41950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984768"/>
        <c:crosses val="autoZero"/>
        <c:auto val="1"/>
        <c:lblOffset val="100"/>
        <c:baseTimeUnit val="days"/>
      </c:dateAx>
      <c:valAx>
        <c:axId val="4198476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9502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99840"/>
        <c:axId val="38501376"/>
      </c:areaChart>
      <c:dateAx>
        <c:axId val="384998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8501376"/>
        <c:crosses val="autoZero"/>
        <c:auto val="1"/>
        <c:lblOffset val="100"/>
        <c:baseTimeUnit val="days"/>
      </c:dateAx>
      <c:valAx>
        <c:axId val="3850137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84998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2496"/>
        <c:axId val="83985152"/>
      </c:lineChart>
      <c:dateAx>
        <c:axId val="419624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85152"/>
        <c:crosses val="autoZero"/>
        <c:auto val="1"/>
        <c:lblOffset val="100"/>
        <c:baseTimeUnit val="days"/>
      </c:dateAx>
      <c:valAx>
        <c:axId val="839851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96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19840"/>
        <c:axId val="43621376"/>
      </c:areaChart>
      <c:dateAx>
        <c:axId val="436198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6213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362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6198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41984"/>
        <c:axId val="84843520"/>
      </c:areaChart>
      <c:dateAx>
        <c:axId val="84841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843520"/>
        <c:crosses val="autoZero"/>
        <c:auto val="1"/>
        <c:lblOffset val="100"/>
        <c:baseTimeUnit val="days"/>
      </c:dateAx>
      <c:valAx>
        <c:axId val="848435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8419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07008"/>
        <c:axId val="91316992"/>
      </c:areaChart>
      <c:dateAx>
        <c:axId val="91307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316992"/>
        <c:crosses val="autoZero"/>
        <c:auto val="1"/>
        <c:lblOffset val="100"/>
        <c:baseTimeUnit val="days"/>
      </c:dateAx>
      <c:valAx>
        <c:axId val="9131699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07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29280"/>
        <c:axId val="91330816"/>
      </c:barChart>
      <c:dateAx>
        <c:axId val="91329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30816"/>
        <c:crosses val="autoZero"/>
        <c:auto val="1"/>
        <c:lblOffset val="100"/>
        <c:baseTimeUnit val="days"/>
      </c:dateAx>
      <c:valAx>
        <c:axId val="913308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2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29184"/>
        <c:axId val="91235072"/>
      </c:areaChart>
      <c:dateAx>
        <c:axId val="91229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235072"/>
        <c:crosses val="autoZero"/>
        <c:auto val="1"/>
        <c:lblOffset val="100"/>
        <c:baseTimeUnit val="days"/>
      </c:dateAx>
      <c:valAx>
        <c:axId val="91235072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291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9664"/>
        <c:axId val="84691200"/>
      </c:areaChart>
      <c:dateAx>
        <c:axId val="84689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691200"/>
        <c:crosses val="autoZero"/>
        <c:auto val="1"/>
        <c:lblOffset val="100"/>
        <c:baseTimeUnit val="days"/>
      </c:dateAx>
      <c:valAx>
        <c:axId val="8469120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6896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9648"/>
        <c:axId val="91261184"/>
      </c:lineChart>
      <c:catAx>
        <c:axId val="91259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61184"/>
        <c:crosses val="autoZero"/>
        <c:auto val="1"/>
        <c:lblAlgn val="ctr"/>
        <c:lblOffset val="100"/>
        <c:noMultiLvlLbl val="0"/>
      </c:catAx>
      <c:valAx>
        <c:axId val="9126118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59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5392"/>
        <c:axId val="91426816"/>
      </c:lineChart>
      <c:dateAx>
        <c:axId val="9135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26816"/>
        <c:crosses val="autoZero"/>
        <c:auto val="1"/>
        <c:lblOffset val="100"/>
        <c:baseTimeUnit val="days"/>
      </c:dateAx>
      <c:valAx>
        <c:axId val="91426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5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93024"/>
        <c:axId val="90994560"/>
      </c:areaChart>
      <c:dateAx>
        <c:axId val="90993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994560"/>
        <c:crosses val="autoZero"/>
        <c:auto val="1"/>
        <c:lblOffset val="100"/>
        <c:baseTimeUnit val="days"/>
      </c:dateAx>
      <c:valAx>
        <c:axId val="90994560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93024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57408"/>
        <c:axId val="91458944"/>
      </c:areaChart>
      <c:dateAx>
        <c:axId val="914574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458944"/>
        <c:crosses val="autoZero"/>
        <c:auto val="1"/>
        <c:lblOffset val="100"/>
        <c:baseTimeUnit val="days"/>
      </c:dateAx>
      <c:valAx>
        <c:axId val="91458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574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320"/>
        <c:axId val="91178112"/>
      </c:lineChart>
      <c:dateAx>
        <c:axId val="91176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78112"/>
        <c:crosses val="autoZero"/>
        <c:auto val="1"/>
        <c:lblOffset val="100"/>
        <c:baseTimeUnit val="days"/>
      </c:dateAx>
      <c:valAx>
        <c:axId val="91178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763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99808"/>
        <c:axId val="81805696"/>
      </c:areaChart>
      <c:dateAx>
        <c:axId val="817998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805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8056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7998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96992"/>
        <c:axId val="93831552"/>
      </c:areaChart>
      <c:dateAx>
        <c:axId val="93796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831552"/>
        <c:crosses val="autoZero"/>
        <c:auto val="1"/>
        <c:lblOffset val="100"/>
        <c:baseTimeUnit val="days"/>
      </c:dateAx>
      <c:valAx>
        <c:axId val="938315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96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97696"/>
        <c:axId val="101199232"/>
      </c:areaChart>
      <c:dateAx>
        <c:axId val="101197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199232"/>
        <c:crosses val="autoZero"/>
        <c:auto val="1"/>
        <c:lblOffset val="100"/>
        <c:baseTimeUnit val="days"/>
      </c:dateAx>
      <c:valAx>
        <c:axId val="1011992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97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9712"/>
        <c:axId val="101229696"/>
      </c:lineChart>
      <c:dateAx>
        <c:axId val="1012197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29696"/>
        <c:crosses val="autoZero"/>
        <c:auto val="1"/>
        <c:lblOffset val="100"/>
        <c:baseTimeUnit val="days"/>
      </c:dateAx>
      <c:valAx>
        <c:axId val="10122969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197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88928"/>
        <c:axId val="89390464"/>
      </c:areaChart>
      <c:dateAx>
        <c:axId val="893889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390464"/>
        <c:crosses val="autoZero"/>
        <c:auto val="1"/>
        <c:lblOffset val="100"/>
        <c:baseTimeUnit val="days"/>
      </c:dateAx>
      <c:valAx>
        <c:axId val="8939046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38892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55968"/>
        <c:axId val="99157504"/>
      </c:areaChart>
      <c:dateAx>
        <c:axId val="99155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157504"/>
        <c:crosses val="autoZero"/>
        <c:auto val="1"/>
        <c:lblOffset val="100"/>
        <c:baseTimeUnit val="days"/>
      </c:dateAx>
      <c:valAx>
        <c:axId val="9915750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155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11520"/>
        <c:axId val="100864000"/>
      </c:areaChart>
      <c:dateAx>
        <c:axId val="992115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864000"/>
        <c:crosses val="autoZero"/>
        <c:auto val="1"/>
        <c:lblOffset val="100"/>
        <c:baseTimeUnit val="days"/>
      </c:dateAx>
      <c:valAx>
        <c:axId val="10086400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21152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8080"/>
        <c:axId val="81839616"/>
      </c:areaChart>
      <c:dateAx>
        <c:axId val="818380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839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83961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838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12512"/>
        <c:axId val="82530688"/>
      </c:areaChart>
      <c:dateAx>
        <c:axId val="8251251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5306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53068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12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55264"/>
        <c:axId val="82556800"/>
      </c:areaChart>
      <c:catAx>
        <c:axId val="8255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56800"/>
        <c:crosses val="autoZero"/>
        <c:auto val="1"/>
        <c:lblAlgn val="ctr"/>
        <c:lblOffset val="100"/>
        <c:noMultiLvlLbl val="0"/>
      </c:catAx>
      <c:valAx>
        <c:axId val="8255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555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50624"/>
        <c:axId val="82652160"/>
      </c:areaChart>
      <c:dateAx>
        <c:axId val="826506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65216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652160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506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3776"/>
        <c:axId val="82685312"/>
      </c:lineChart>
      <c:dateAx>
        <c:axId val="8268377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85312"/>
        <c:crosses val="autoZero"/>
        <c:auto val="1"/>
        <c:lblOffset val="100"/>
        <c:baseTimeUnit val="days"/>
      </c:dateAx>
      <c:valAx>
        <c:axId val="82685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8377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7600"/>
        <c:axId val="82736256"/>
      </c:lineChart>
      <c:dateAx>
        <c:axId val="8269760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36256"/>
        <c:crosses val="autoZero"/>
        <c:auto val="1"/>
        <c:lblOffset val="100"/>
        <c:baseTimeUnit val="days"/>
      </c:dateAx>
      <c:valAx>
        <c:axId val="827362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69760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43803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47090</v>
      </c>
      <c r="E5" s="286">
        <f>+IF(ISERROR(VLOOKUP($E$2,Cu!$A$5:$H$1642,7,0)),0,VLOOKUP($E$2,Cu!$A$5:$H$1642,7,0))</f>
        <v>-60</v>
      </c>
      <c r="F5" s="281" t="s">
        <v>3</v>
      </c>
      <c r="G5" s="280">
        <f>+IF(ISERROR(VLOOKUP($E$2,Cu!$A$5:$H$1642,2,0)),0,VLOOKUP($E$2,Cu!$A$5:$H$1642,2,0))</f>
        <v>6659.595531042286</v>
      </c>
      <c r="H5" s="280">
        <f>+IF(ISERROR(VLOOKUP($E$2,Cu!$A$5:$H$1642,4,0)),0,VLOOKUP($E$2,Cu!$A$5:$H$1642,4,0))</f>
        <v>5691.9619923438349</v>
      </c>
      <c r="I5" s="394">
        <f>+IF(ISERROR(VLOOKUP($E$2,Cu!$A$5:$H$1999,5,0)),0,VLOOKUP($E$2,Cu!$A$5:$H$1999,5,0))</f>
        <v>5812</v>
      </c>
      <c r="J5" s="377">
        <f>+IF(ISERROR(VLOOKUP($E$2,Cu!$A$5:$H$1642,8,0)),0,VLOOKUP($E$2,Cu!$A$5:$H$1642,8,0))</f>
        <v>-43.5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15275</v>
      </c>
      <c r="E6" s="286">
        <f>+IF(ISERROR(VLOOKUP($E$2,Pb!$A$5:$H$1987,7,0)),0,VLOOKUP($E$2,Pb!$A$5:$H$1987,7,0))</f>
        <v>-75</v>
      </c>
      <c r="F6" s="281" t="s">
        <v>3</v>
      </c>
      <c r="G6" s="280">
        <f>+IF(ISERROR(VLOOKUP($E$2,Pb!$A$5:$H$1987,2,0)),0,VLOOKUP($E$2,Pb!$A$5:$H$1987,2,0))</f>
        <v>2160.2319332484799</v>
      </c>
      <c r="H6" s="280">
        <f>+IF(ISERROR(VLOOKUP($E$2,Pb!$A$5:$H$1987,4,0)),0,VLOOKUP($E$2,Pb!$A$5:$H$1987,4,0))</f>
        <v>1846.3520796995556</v>
      </c>
      <c r="I6" s="394">
        <f>+IF(ISERROR(VLOOKUP($E$2,Pb!$A$5:$H$1987,5,0)),0,VLOOKUP($E$2,Pb!$A$5:$H$1987,5,0))</f>
        <v>1883.5</v>
      </c>
      <c r="J6" s="377">
        <f>+IF(ISERROR(VLOOKUP($E$2,Pb!$A$5:$H$1642,8,0)),0,VLOOKUP($E$2,Pb!$A$5:$H$1642,8,0))</f>
        <v>-28.5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4151</v>
      </c>
      <c r="E7" s="286">
        <f>+IF(ISERROR(VLOOKUP($E$2,Ag!$A$5:$H$1986,7,0)),0,VLOOKUP($E$2,Ag!$A$5:$H$1986,7,0))</f>
        <v>70</v>
      </c>
      <c r="F7" s="281" t="s">
        <v>6</v>
      </c>
      <c r="G7" s="280">
        <f>+IF(ISERROR(VLOOKUP($E$2,Ag!$A$5:$H$1517,2,0)),0,VLOOKUP($E$2,Ag!$A$5:$H$1517,2,0))</f>
        <v>587.04567953613355</v>
      </c>
      <c r="H7" s="280">
        <f>+IF(ISERROR(VLOOKUP($E$2,Ag!$A$5:$H$1517,4,0)),0,VLOOKUP($E$2,Ag!$A$5:$H$1517,4,0))</f>
        <v>501.74844404797744</v>
      </c>
      <c r="I7" s="394">
        <f>+IF(ISERROR(VLOOKUP($E$2,Ag!$A$5:$H$1517,5,0)),0,VLOOKUP($E$2,Ag!$A$5:$H$1517,5,0))</f>
        <v>551.05999999999995</v>
      </c>
      <c r="J7" s="377">
        <f>+IF(ISERROR(VLOOKUP($E$2,Ag!$A$5:$H$1642,8,0)),0,VLOOKUP($E$2,Ag!$A$5:$H$1642,8,0))</f>
        <v>8.1949999999999363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18370</v>
      </c>
      <c r="E8" s="286">
        <f>+IF(ISERROR(VLOOKUP($E$2,Zn!$A$5:$H$2994,7,0)),0,VLOOKUP($E$2,Zn!$A$5:$H$2994,7,0))</f>
        <v>100</v>
      </c>
      <c r="F8" s="281" t="s">
        <v>3</v>
      </c>
      <c r="G8" s="280">
        <f>+IF(ISERROR(VLOOKUP($E$2,Zn!$A$5:$H$2994,2,0)),0,VLOOKUP($E$2,Zn!$A$5:$H$2994,2,0))</f>
        <v>2597.9352283976809</v>
      </c>
      <c r="H8" s="280">
        <f>+IF(ISERROR(VLOOKUP($E$2,Zn!$A$5:$H$2994,4,0)),0,VLOOKUP($E$2,Zn!$A$5:$H$2994,4,0))</f>
        <v>2220.4574601689583</v>
      </c>
      <c r="I8" s="394">
        <f>+IF(ISERROR(VLOOKUP($E$2,Zn!$A$5:$H$2994,5,0)),0,VLOOKUP($E$2,Zn!$A$5:$H$2994,5,0))</f>
        <v>2221.5</v>
      </c>
      <c r="J8" s="377">
        <f>+IF(ISERROR(VLOOKUP($E$2,Zn!$A$5:$H$1642,8,0)),0,VLOOKUP($E$2,Zn!$A$5:$H$1642,8,0))</f>
        <v>-64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108250</v>
      </c>
      <c r="E9" s="286">
        <f>+IF(ISERROR(VLOOKUP($E$2,Ni!$A$6:$H$2996,7,0)),0,VLOOKUP($E$2,Ni!$A$6:$H$2996,7,0))</f>
        <v>-3300</v>
      </c>
      <c r="F9" s="281" t="s">
        <v>3</v>
      </c>
      <c r="G9" s="280">
        <f>+IF(ISERROR(VLOOKUP($E$2,Ni!$A$6:$H$2996,2,0)),0,VLOOKUP($E$2,Ni!$A$6:$H$2996,2,0))</f>
        <v>15309.008626785462</v>
      </c>
      <c r="H9" s="280">
        <f>+IF(ISERROR(VLOOKUP($E$2,Ni!$A$6:$H$2996,4,0)),0,VLOOKUP($E$2,Ni!$A$6:$H$2996,4,0))</f>
        <v>13084.622757936293</v>
      </c>
      <c r="I9" s="394">
        <f>+IF(ISERROR(VLOOKUP($E$2,Ni!$A$6:$H$2996,5,0)),0,VLOOKUP($E$2,Ni!$A$6:$H$2996,5,0))</f>
        <v>13600</v>
      </c>
      <c r="J9" s="377">
        <f>+IF(ISERROR(VLOOKUP($E$2,Ni!$A$5:$H$1642,8,0)),0,VLOOKUP($E$2,Ni!$A$5:$H$1642,8,0))</f>
        <v>-25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253.14665535284968</v>
      </c>
      <c r="H10" s="280">
        <f>+IF(ISERROR(VLOOKUP($E$2,Coke!$A$6:$H$2997,4,0)),0,VLOOKUP($E$2,Coke!$A$6:$H$2997,4,0))</f>
        <v>216.36466269474332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4015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567.81219063781646</v>
      </c>
      <c r="H11" s="280">
        <f>+IF(ISERROR(VLOOKUP($E$2,Steel!$A$6:$H$2995,4,0)),0,VLOOKUP($E$2,Steel!$A$6:$H$2995,4,0))</f>
        <v>485.3095646477064</v>
      </c>
      <c r="I11" s="394">
        <f>+IF(ISERROR(VLOOKUP($E$2,Steel!$A$6:$H$2995,5,0)),0,VLOOKUP($E$2,Steel!$A$6:$H$2995,5,0))</f>
        <v>439</v>
      </c>
      <c r="J11" s="377">
        <f>+IF(ISERROR(VLOOKUP($E$2,Steel!$A$5:$H$1642,8,0)),0,VLOOKUP($E$2,Steel!$A$5:$H$1642,8,0))</f>
        <v>4.5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671</v>
      </c>
      <c r="E12" s="286">
        <f>+IF(ISERROR(VLOOKUP($E$2,'Quặng Sắt'!$A$6:$H$2995,7,0)),0,VLOOKUP($E$2,'Quặng Sắt'!$A$6:$H$2995,7,0))</f>
        <v>5</v>
      </c>
      <c r="F12" s="281" t="s">
        <v>2</v>
      </c>
      <c r="G12" s="280">
        <f>+IF(ISERROR(VLOOKUP($E$2,'Quặng Sắt'!$A$6:$H$2995,2,0)),0,VLOOKUP($E$2,'Quặng Sắt'!$A$6:$H$2995,2,0))</f>
        <v>95.324957238730065</v>
      </c>
      <c r="H12" s="280">
        <f>+IF(ISERROR(VLOOKUP($E$2,'Quặng Sắt'!$A$6:$H$2995,4,0)),0,VLOOKUP($E$2,'Quặng Sắt'!$A$6:$H$2995,4,0))</f>
        <v>81.474322426265019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7.0709999999999997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7"/>
  <sheetViews>
    <sheetView workbookViewId="0">
      <pane ySplit="3" topLeftCell="A1213" activePane="bottomLeft" state="frozen"/>
      <selection pane="bottomLeft" activeCell="H1223" sqref="H1223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E706" sqref="E706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8"/>
  <sheetViews>
    <sheetView workbookViewId="0">
      <pane ySplit="3" topLeftCell="A573" activePane="bottomLeft" state="frozen"/>
      <selection pane="bottomLeft" activeCell="I587" sqref="I587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</row>
    <row r="588" spans="1:11" x14ac:dyDescent="0.25">
      <c r="A588" s="261">
        <v>43803</v>
      </c>
      <c r="B588" s="262">
        <v>3309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K1445" sqref="K1445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5812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1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1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1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1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76"/>
      <c r="B1442" s="37"/>
      <c r="C1442" s="221"/>
      <c r="D1442" s="37"/>
      <c r="E1442" s="221"/>
      <c r="F1442" s="37"/>
    </row>
    <row r="1443" spans="1:8" x14ac:dyDescent="0.25">
      <c r="A1443" s="176"/>
      <c r="B1443" s="37"/>
      <c r="C1443" s="221"/>
      <c r="D1443" s="37"/>
      <c r="E1443" s="221"/>
      <c r="F1443" s="37"/>
    </row>
    <row r="1444" spans="1:8" x14ac:dyDescent="0.25">
      <c r="A1444" s="176"/>
      <c r="B1444" s="37"/>
      <c r="C1444" s="221"/>
      <c r="D1444" s="37"/>
      <c r="E1444" s="221"/>
      <c r="F1444" s="37"/>
    </row>
    <row r="1445" spans="1:8" x14ac:dyDescent="0.25">
      <c r="A1445" s="176"/>
      <c r="B1445" s="37"/>
      <c r="C1445" s="221"/>
      <c r="D1445" s="37"/>
      <c r="E1445" s="221"/>
      <c r="F1445" s="37"/>
    </row>
    <row r="1446" spans="1:8" x14ac:dyDescent="0.25">
      <c r="A1446" s="176"/>
      <c r="B1446" s="37"/>
      <c r="C1446" s="221"/>
      <c r="D1446" s="37"/>
      <c r="E1446" s="221"/>
      <c r="F1446" s="37"/>
    </row>
    <row r="1447" spans="1:8" x14ac:dyDescent="0.25">
      <c r="A1447" s="176"/>
      <c r="B1447" s="37"/>
      <c r="C1447" s="221"/>
      <c r="D1447" s="37"/>
      <c r="E1447" s="221"/>
      <c r="F1447" s="37"/>
    </row>
    <row r="1448" spans="1:8" x14ac:dyDescent="0.25">
      <c r="A1448" s="176"/>
      <c r="B1448" s="37"/>
      <c r="C1448" s="221"/>
      <c r="D1448" s="37"/>
      <c r="E1448" s="221"/>
      <c r="F1448" s="37"/>
    </row>
    <row r="1449" spans="1:8" x14ac:dyDescent="0.25">
      <c r="A1449" s="176"/>
      <c r="B1449" s="37"/>
      <c r="C1449" s="221"/>
      <c r="D1449" s="37"/>
      <c r="E1449" s="221"/>
      <c r="F1449" s="37"/>
    </row>
    <row r="1450" spans="1:8" x14ac:dyDescent="0.25">
      <c r="A1450" s="176"/>
      <c r="B1450" s="37"/>
      <c r="C1450" s="221"/>
      <c r="D1450" s="37"/>
      <c r="E1450" s="221"/>
      <c r="F1450" s="37"/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9"/>
  <sheetViews>
    <sheetView showZeros="0" workbookViewId="0">
      <pane ySplit="4" topLeftCell="A1434" activePane="bottomLeft" state="frozen"/>
      <selection pane="bottomLeft" activeCell="I1447" sqref="I1447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39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39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39" si="59">+IF(F1329=0,"",C1329/F1329)</f>
        <v>2351.2215433039687</v>
      </c>
      <c r="C1329" s="37">
        <v>16150</v>
      </c>
      <c r="D1329" s="37">
        <f t="shared" ref="D1329:D1439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2" activePane="bottomLeft" state="frozen"/>
      <selection pane="bottomLeft" activeCell="M1429" sqref="M1429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39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39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39" si="57">+IF(F1359=0,"",C1359/F1359)</f>
        <v>595.09888728905969</v>
      </c>
      <c r="C1359" s="212">
        <v>4224</v>
      </c>
      <c r="D1359" s="20">
        <f t="shared" ref="D1359:D1439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6"/>
  <sheetViews>
    <sheetView zoomScale="85" zoomScaleNormal="85" workbookViewId="0">
      <pane ySplit="4" topLeftCell="A1424" activePane="bottomLeft" state="frozen"/>
      <selection pane="bottomLeft" activeCell="L1438" sqref="L1438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2220.4574601689583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6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6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6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6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3"/>
  <sheetViews>
    <sheetView zoomScale="115" zoomScaleNormal="115" workbookViewId="0">
      <pane ySplit="5" topLeftCell="A971" activePane="bottomLeft" state="frozen"/>
      <selection pane="bottomLeft" activeCell="J980" sqref="J98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3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3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3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3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workbookViewId="0">
      <pane xSplit="1" ySplit="5" topLeftCell="B309" activePane="bottomRight" state="frozen"/>
      <selection pane="topRight" activeCell="B1" sqref="B1"/>
      <selection pane="bottomLeft" activeCell="A6" sqref="A6"/>
      <selection pane="bottomRight" activeCell="K316" sqref="K316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8" si="38">+IF(F198=0,"",C198/F198)</f>
        <v>259.72002181648185</v>
      </c>
      <c r="C198" s="323">
        <v>1800</v>
      </c>
      <c r="D198" s="1">
        <f t="shared" ref="D198:D318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8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117" workbookViewId="0">
      <selection activeCell="E136" sqref="E136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3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3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>B129/1.17</f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>B130/1.17</f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>B131/1.17</f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>B132/1.17</f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>B133/1.17</f>
        <v>81.474322426265019</v>
      </c>
      <c r="E133" s="382"/>
      <c r="F133" s="350">
        <f>USD_CNY!B1226</f>
        <v>7.0390800000000002</v>
      </c>
      <c r="G133" s="383">
        <f t="shared" si="1"/>
        <v>5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workbookViewId="0">
      <pane xSplit="1" ySplit="5" topLeftCell="B301" activePane="bottomRight" state="frozen"/>
      <selection pane="topRight" activeCell="B1" sqref="B1"/>
      <selection pane="bottomLeft" activeCell="A6" sqref="A6"/>
      <selection pane="bottomRight" activeCell="L306" sqref="L306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5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5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5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2019-12-04T03:54:56Z</dcterms:modified>
</cp:coreProperties>
</file>