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<sst xmlns="http://schemas.openxmlformats.org/spreadsheetml/2006/main" count="4623" uniqueCount="1042">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</sst>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37344"/>
        <c:axId val="55338880"/>
      </c:areaChart>
      <c:dateAx>
        <c:axId val="553373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388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3388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373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22848"/>
        <c:axId val="56224384"/>
      </c:areaChart>
      <c:dateAx>
        <c:axId val="562228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24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2438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228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05920"/>
        <c:axId val="56315904"/>
      </c:areaChart>
      <c:dateAx>
        <c:axId val="5630592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15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1590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05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1648"/>
        <c:axId val="56345728"/>
      </c:areaChart>
      <c:dateAx>
        <c:axId val="563316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457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4572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316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60416"/>
        <c:axId val="56461952"/>
      </c:areaChart>
      <c:dateAx>
        <c:axId val="5646041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461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461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604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7952"/>
        <c:axId val="56487936"/>
      </c:areaChart>
      <c:dateAx>
        <c:axId val="564779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48793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48793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77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46976"/>
        <c:axId val="43648512"/>
      </c:areaChart>
      <c:dateAx>
        <c:axId val="43646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3648512"/>
        <c:crosses val="autoZero"/>
        <c:auto val="1"/>
        <c:lblOffset val="100"/>
        <c:baseTimeUnit val="days"/>
      </c:dateAx>
      <c:valAx>
        <c:axId val="4364851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64697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92032"/>
        <c:axId val="54893568"/>
      </c:areaChart>
      <c:dateAx>
        <c:axId val="54892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4893568"/>
        <c:crosses val="autoZero"/>
        <c:auto val="1"/>
        <c:lblOffset val="100"/>
        <c:baseTimeUnit val="days"/>
      </c:dateAx>
      <c:valAx>
        <c:axId val="548935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48920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54016"/>
        <c:axId val="83628800"/>
      </c:areaChart>
      <c:dateAx>
        <c:axId val="55254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28800"/>
        <c:crosses val="autoZero"/>
        <c:auto val="1"/>
        <c:lblOffset val="100"/>
        <c:baseTimeUnit val="days"/>
      </c:dateAx>
      <c:valAx>
        <c:axId val="83628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2540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60672"/>
        <c:axId val="55262208"/>
      </c:areaChart>
      <c:dateAx>
        <c:axId val="55260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262208"/>
        <c:crosses val="autoZero"/>
        <c:auto val="1"/>
        <c:lblOffset val="100"/>
        <c:baseTimeUnit val="days"/>
      </c:dateAx>
      <c:valAx>
        <c:axId val="5526220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2606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8032"/>
        <c:axId val="83006208"/>
      </c:lineChart>
      <c:dateAx>
        <c:axId val="82988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006208"/>
        <c:crosses val="autoZero"/>
        <c:auto val="1"/>
        <c:lblOffset val="100"/>
        <c:baseTimeUnit val="days"/>
      </c:dateAx>
      <c:valAx>
        <c:axId val="830062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98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50784"/>
        <c:axId val="55352320"/>
      </c:areaChart>
      <c:dateAx>
        <c:axId val="5535078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5232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35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50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5696"/>
        <c:axId val="83807232"/>
      </c:areaChart>
      <c:dateAx>
        <c:axId val="83805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807232"/>
        <c:crosses val="autoZero"/>
        <c:auto val="1"/>
        <c:lblOffset val="100"/>
        <c:baseTimeUnit val="days"/>
      </c:dateAx>
      <c:valAx>
        <c:axId val="83807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05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05536"/>
        <c:axId val="83911424"/>
      </c:areaChart>
      <c:dateAx>
        <c:axId val="83905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911424"/>
        <c:crosses val="autoZero"/>
        <c:auto val="1"/>
        <c:lblOffset val="100"/>
        <c:baseTimeUnit val="days"/>
      </c:dateAx>
      <c:valAx>
        <c:axId val="8391142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05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7808"/>
        <c:axId val="83929344"/>
      </c:barChart>
      <c:dateAx>
        <c:axId val="839278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29344"/>
        <c:crosses val="autoZero"/>
        <c:auto val="1"/>
        <c:lblOffset val="100"/>
        <c:baseTimeUnit val="days"/>
      </c:dateAx>
      <c:valAx>
        <c:axId val="83929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2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42912"/>
        <c:axId val="88748800"/>
      </c:areaChart>
      <c:dateAx>
        <c:axId val="88742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8748800"/>
        <c:crosses val="autoZero"/>
        <c:auto val="1"/>
        <c:lblOffset val="100"/>
        <c:baseTimeUnit val="days"/>
      </c:dateAx>
      <c:valAx>
        <c:axId val="8874880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4291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69280"/>
        <c:axId val="88770816"/>
      </c:areaChart>
      <c:dateAx>
        <c:axId val="88769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770816"/>
        <c:crosses val="autoZero"/>
        <c:auto val="1"/>
        <c:lblOffset val="100"/>
        <c:baseTimeUnit val="days"/>
      </c:dateAx>
      <c:valAx>
        <c:axId val="8877081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69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2768"/>
        <c:axId val="90114304"/>
      </c:lineChart>
      <c:catAx>
        <c:axId val="90112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114304"/>
        <c:crosses val="autoZero"/>
        <c:auto val="1"/>
        <c:lblAlgn val="ctr"/>
        <c:lblOffset val="100"/>
        <c:noMultiLvlLbl val="0"/>
      </c:catAx>
      <c:valAx>
        <c:axId val="9011430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112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2976"/>
        <c:axId val="90148864"/>
      </c:lineChart>
      <c:dateAx>
        <c:axId val="90142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148864"/>
        <c:crosses val="autoZero"/>
        <c:auto val="1"/>
        <c:lblOffset val="100"/>
        <c:baseTimeUnit val="days"/>
      </c:dateAx>
      <c:valAx>
        <c:axId val="901488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14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14784"/>
        <c:axId val="90216320"/>
      </c:areaChart>
      <c:dateAx>
        <c:axId val="90214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216320"/>
        <c:crosses val="autoZero"/>
        <c:auto val="1"/>
        <c:lblOffset val="100"/>
        <c:baseTimeUnit val="days"/>
      </c:dateAx>
      <c:valAx>
        <c:axId val="9021632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21478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32704"/>
        <c:axId val="90234240"/>
      </c:areaChart>
      <c:dateAx>
        <c:axId val="9023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234240"/>
        <c:crosses val="autoZero"/>
        <c:auto val="1"/>
        <c:lblOffset val="100"/>
        <c:baseTimeUnit val="days"/>
      </c:dateAx>
      <c:valAx>
        <c:axId val="90234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232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6672"/>
        <c:axId val="89998464"/>
      </c:lineChart>
      <c:dateAx>
        <c:axId val="89996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98464"/>
        <c:crosses val="autoZero"/>
        <c:auto val="1"/>
        <c:lblOffset val="100"/>
        <c:baseTimeUnit val="days"/>
      </c:dateAx>
      <c:valAx>
        <c:axId val="899984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9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44864"/>
        <c:axId val="56254848"/>
      </c:areaChart>
      <c:dateAx>
        <c:axId val="562448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548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548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448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44416"/>
        <c:axId val="83640704"/>
      </c:areaChart>
      <c:dateAx>
        <c:axId val="84044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3640704"/>
        <c:crosses val="autoZero"/>
        <c:auto val="1"/>
        <c:lblOffset val="100"/>
        <c:baseTimeUnit val="days"/>
      </c:dateAx>
      <c:valAx>
        <c:axId val="836407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44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46944"/>
        <c:axId val="92548480"/>
      </c:areaChart>
      <c:dateAx>
        <c:axId val="92546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548480"/>
        <c:crosses val="autoZero"/>
        <c:auto val="1"/>
        <c:lblOffset val="100"/>
        <c:baseTimeUnit val="days"/>
      </c:dateAx>
      <c:valAx>
        <c:axId val="925484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46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1248"/>
        <c:axId val="92587136"/>
      </c:lineChart>
      <c:dateAx>
        <c:axId val="92581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87136"/>
        <c:crosses val="autoZero"/>
        <c:auto val="1"/>
        <c:lblOffset val="100"/>
        <c:baseTimeUnit val="days"/>
      </c:dateAx>
      <c:valAx>
        <c:axId val="9258713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81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21056"/>
        <c:axId val="83422592"/>
      </c:areaChart>
      <c:dateAx>
        <c:axId val="83421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422592"/>
        <c:crosses val="autoZero"/>
        <c:auto val="1"/>
        <c:lblOffset val="100"/>
        <c:baseTimeUnit val="days"/>
      </c:dateAx>
      <c:valAx>
        <c:axId val="8342259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2105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61792"/>
        <c:axId val="83363328"/>
      </c:areaChart>
      <c:dateAx>
        <c:axId val="83361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363328"/>
        <c:crosses val="autoZero"/>
        <c:auto val="1"/>
        <c:lblOffset val="100"/>
        <c:baseTimeUnit val="days"/>
      </c:dateAx>
      <c:valAx>
        <c:axId val="8336332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3617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63872"/>
        <c:axId val="90906624"/>
      </c:areaChart>
      <c:dateAx>
        <c:axId val="90863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906624"/>
        <c:crosses val="autoZero"/>
        <c:auto val="1"/>
        <c:lblOffset val="100"/>
        <c:baseTimeUnit val="days"/>
      </c:dateAx>
      <c:valAx>
        <c:axId val="9090662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6387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576"/>
        <c:axId val="56282112"/>
      </c:areaChart>
      <c:dateAx>
        <c:axId val="562805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821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821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80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70816"/>
        <c:axId val="55988992"/>
      </c:areaChart>
      <c:dateAx>
        <c:axId val="5597081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88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98899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9708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17280"/>
        <c:axId val="56018816"/>
      </c:areaChart>
      <c:catAx>
        <c:axId val="560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18816"/>
        <c:crosses val="autoZero"/>
        <c:auto val="1"/>
        <c:lblAlgn val="ctr"/>
        <c:lblOffset val="100"/>
        <c:noMultiLvlLbl val="0"/>
      </c:catAx>
      <c:valAx>
        <c:axId val="560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172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19296"/>
        <c:axId val="56120832"/>
      </c:areaChart>
      <c:dateAx>
        <c:axId val="561192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1208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12083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19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45792"/>
        <c:axId val="56147328"/>
      </c:lineChart>
      <c:dateAx>
        <c:axId val="5614579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47328"/>
        <c:crosses val="autoZero"/>
        <c:auto val="1"/>
        <c:lblOffset val="100"/>
        <c:baseTimeUnit val="days"/>
      </c:dateAx>
      <c:valAx>
        <c:axId val="561473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457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9616"/>
        <c:axId val="56190080"/>
      </c:lineChart>
      <c:dateAx>
        <c:axId val="561596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90080"/>
        <c:crosses val="autoZero"/>
        <c:auto val="1"/>
        <c:lblOffset val="100"/>
        <c:baseTimeUnit val="days"/>
      </c:dateAx>
      <c:valAx>
        <c:axId val="561900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596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A5" zoomScaleSheetLayoutView="85" workbookViewId="0">
      <selection activeCell="L12" sqref="L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43802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47150</v>
      </c>
      <c r="E5" s="286">
        <f>+IF(ISERROR(VLOOKUP($E$2,Cu!$A$5:$H$1642,7,0)),0,VLOOKUP($E$2,Cu!$A$5:$H$1642,7,0))</f>
        <v>-195</v>
      </c>
      <c r="F5" s="281" t="s">
        <v>3</v>
      </c>
      <c r="G5" s="280">
        <f>+IF(ISERROR(VLOOKUP($E$2,Cu!$A$5:$H$1642,2,0)),0,VLOOKUP($E$2,Cu!$A$5:$H$1642,2,0))</f>
        <v>6698.318530262477</v>
      </c>
      <c r="H5" s="280">
        <f>+IF(ISERROR(VLOOKUP($E$2,Cu!$A$5:$H$1642,4,0)),0,VLOOKUP($E$2,Cu!$A$5:$H$1642,4,0))</f>
        <v>5725.0585728739125</v>
      </c>
      <c r="I5" s="394">
        <f>+IF(ISERROR(VLOOKUP($E$2,Cu!$A$5:$H$1999,5,0)),0,VLOOKUP($E$2,Cu!$A$5:$H$1999,5,0))</f>
        <v>5855.5</v>
      </c>
      <c r="J5" s="377">
        <f>+IF(ISERROR(VLOOKUP($E$2,Cu!$A$5:$H$1642,8,0)),0,VLOOKUP($E$2,Cu!$A$5:$H$1642,8,0))</f>
        <v>1.5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15350</v>
      </c>
      <c r="E6" s="286">
        <f>+IF(ISERROR(VLOOKUP($E$2,Pb!$A$5:$H$1987,7,0)),0,VLOOKUP($E$2,Pb!$A$5:$H$1987,7,0))</f>
        <v>-150</v>
      </c>
      <c r="F6" s="281" t="s">
        <v>3</v>
      </c>
      <c r="G6" s="280">
        <f>+IF(ISERROR(VLOOKUP($E$2,Pb!$A$5:$H$1987,2,0)),0,VLOOKUP($E$2,Pb!$A$5:$H$1987,2,0))</f>
        <v>2180.6827028532139</v>
      </c>
      <c r="H6" s="280">
        <f>+IF(ISERROR(VLOOKUP($E$2,Pb!$A$5:$H$1987,4,0)),0,VLOOKUP($E$2,Pb!$A$5:$H$1987,4,0))</f>
        <v>1863.8313699600119</v>
      </c>
      <c r="I6" s="394">
        <f>+IF(ISERROR(VLOOKUP($E$2,Pb!$A$5:$H$1987,5,0)),0,VLOOKUP($E$2,Pb!$A$5:$H$1987,5,0))</f>
        <v>1912</v>
      </c>
      <c r="J6" s="377">
        <f>+IF(ISERROR(VLOOKUP($E$2,Pb!$A$5:$H$1642,8,0)),0,VLOOKUP($E$2,Pb!$A$5:$H$1642,8,0))</f>
        <v>-35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4081</v>
      </c>
      <c r="E7" s="286">
        <f>+IF(ISERROR(VLOOKUP($E$2,Ag!$A$5:$H$1986,7,0)),0,VLOOKUP($E$2,Ag!$A$5:$H$1986,7,0))</f>
        <v>2</v>
      </c>
      <c r="F7" s="281" t="s">
        <v>6</v>
      </c>
      <c r="G7" s="280">
        <f>+IF(ISERROR(VLOOKUP($E$2,Ag!$A$5:$H$1517,2,0)),0,VLOOKUP($E$2,Ag!$A$5:$H$1517,2,0))</f>
        <v>579.7632645175222</v>
      </c>
      <c r="H7" s="280">
        <f>+IF(ISERROR(VLOOKUP($E$2,Ag!$A$5:$H$1517,4,0)),0,VLOOKUP($E$2,Ag!$A$5:$H$1517,4,0))</f>
        <v>495.52415770728396</v>
      </c>
      <c r="I7" s="394">
        <f>+IF(ISERROR(VLOOKUP($E$2,Ag!$A$5:$H$1517,5,0)),0,VLOOKUP($E$2,Ag!$A$5:$H$1517,5,0))</f>
        <v>542.86500000000001</v>
      </c>
      <c r="J7" s="377">
        <f>+IF(ISERROR(VLOOKUP($E$2,Ag!$A$5:$H$1642,8,0)),0,VLOOKUP($E$2,Ag!$A$5:$H$1642,8,0))</f>
        <v>-2.25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18270</v>
      </c>
      <c r="E8" s="286">
        <f>+IF(ISERROR(VLOOKUP($E$2,Zn!$A$5:$H$2994,7,0)),0,VLOOKUP($E$2,Zn!$A$5:$H$2994,7,0))</f>
        <v>10</v>
      </c>
      <c r="F8" s="281" t="s">
        <v>3</v>
      </c>
      <c r="G8" s="280">
        <f>+IF(ISERROR(VLOOKUP($E$2,Zn!$A$5:$H$2994,2,0)),0,VLOOKUP($E$2,Zn!$A$5:$H$2994,2,0))</f>
        <v>2595.5096404643787</v>
      </c>
      <c r="H8" s="280">
        <f>+IF(ISERROR(VLOOKUP($E$2,Zn!$A$5:$H$2994,4,0)),0,VLOOKUP($E$2,Zn!$A$5:$H$2994,4,0))</f>
        <v>2218.3843080892125</v>
      </c>
      <c r="I8" s="394">
        <f>+IF(ISERROR(VLOOKUP($E$2,Zn!$A$5:$H$2994,5,0)),0,VLOOKUP($E$2,Zn!$A$5:$H$2994,5,0))</f>
        <v>2285.5</v>
      </c>
      <c r="J8" s="377">
        <f>+IF(ISERROR(VLOOKUP($E$2,Zn!$A$5:$H$1642,8,0)),0,VLOOKUP($E$2,Zn!$A$5:$H$1642,8,0))</f>
        <v>-27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111550</v>
      </c>
      <c r="E9" s="286">
        <f>+IF(ISERROR(VLOOKUP($E$2,Ni!$A$6:$H$2996,7,0)),0,VLOOKUP($E$2,Ni!$A$6:$H$2996,7,0))</f>
        <v>-200</v>
      </c>
      <c r="F9" s="281" t="s">
        <v>3</v>
      </c>
      <c r="G9" s="280">
        <f>+IF(ISERROR(VLOOKUP($E$2,Ni!$A$6:$H$2996,2,0)),0,VLOOKUP($E$2,Ni!$A$6:$H$2996,2,0))</f>
        <v>15847.241400864885</v>
      </c>
      <c r="H9" s="280">
        <f>+IF(ISERROR(VLOOKUP($E$2,Ni!$A$6:$H$2996,4,0)),0,VLOOKUP($E$2,Ni!$A$6:$H$2996,4,0))</f>
        <v>13544.650769969989</v>
      </c>
      <c r="I9" s="394">
        <f>+IF(ISERROR(VLOOKUP($E$2,Ni!$A$6:$H$2996,5,0)),0,VLOOKUP($E$2,Ni!$A$6:$H$2996,5,0))</f>
        <v>13625</v>
      </c>
      <c r="J9" s="377">
        <f>+IF(ISERROR(VLOOKUP($E$2,Ni!$A$5:$H$1642,8,0)),0,VLOOKUP($E$2,Ni!$A$5:$H$1642,8,0))</f>
        <v>-185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50</v>
      </c>
      <c r="F10" s="281" t="s">
        <v>3</v>
      </c>
      <c r="G10" s="280">
        <f>+IF(ISERROR(VLOOKUP($E$2,Coke!$A$6:$H$2997,2,0)),0,VLOOKUP($E$2,Coke!$A$6:$H$2997,2,0))</f>
        <v>254.2945953164334</v>
      </c>
      <c r="H10" s="280">
        <f>+IF(ISERROR(VLOOKUP($E$2,Coke!$A$6:$H$2997,4,0)),0,VLOOKUP($E$2,Coke!$A$6:$H$2997,4,0))</f>
        <v>217.34580796276362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4025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571.80767941265049</v>
      </c>
      <c r="H11" s="280">
        <f>+IF(ISERROR(VLOOKUP($E$2,Steel!$A$6:$H$2995,4,0)),0,VLOOKUP($E$2,Steel!$A$6:$H$2995,4,0))</f>
        <v>488.72451231850471</v>
      </c>
      <c r="I11" s="394">
        <f>+IF(ISERROR(VLOOKUP($E$2,Steel!$A$6:$H$2995,5,0)),0,VLOOKUP($E$2,Steel!$A$6:$H$2995,5,0))</f>
        <v>434.5</v>
      </c>
      <c r="J11" s="377">
        <f>+IF(ISERROR(VLOOKUP($E$2,Steel!$A$5:$H$1642,8,0)),0,VLOOKUP($E$2,Steel!$A$5:$H$1642,8,0))</f>
        <v>3.5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666</v>
      </c>
      <c r="E12" s="286">
        <f>+IF(ISERROR(VLOOKUP($E$2,'Quặng Sắt'!$A$6:$H$2995,7,0)),0,VLOOKUP($E$2,'Quặng Sắt'!$A$6:$H$2995,7,0))</f>
        <v>2</v>
      </c>
      <c r="F12" s="281" t="s">
        <v>2</v>
      </c>
      <c r="G12" s="280">
        <f>+IF(ISERROR(VLOOKUP($E$2,'Quặng Sắt'!$A$6:$H$2995,2,0)),0,VLOOKUP($E$2,'Quặng Sắt'!$A$6:$H$2995,2,0))</f>
        <v>94.735359759662373</v>
      </c>
      <c r="H12" s="280">
        <f>+IF(ISERROR(VLOOKUP($E$2,'Quặng Sắt'!$A$6:$H$2995,4,0)),0,VLOOKUP($E$2,'Quặng Sắt'!$A$6:$H$2995,4,0))</f>
        <v>80.970392956976397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23240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7.0390800000000002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6"/>
  <sheetViews>
    <sheetView workbookViewId="0">
      <pane ySplit="3" topLeftCell="A1213" activePane="bottomLeft" state="frozen"/>
      <selection pane="bottomLeft" activeCell="F1229" sqref="F1229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91" activePane="bottomLeft" state="frozen"/>
      <selection pane="bottomLeft" activeCell="H705" sqref="H705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x14ac:dyDescent="0.25">
      <c r="A708" s="128"/>
      <c r="B708" s="129"/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"/>
  <sheetViews>
    <sheetView workbookViewId="0">
      <pane ySplit="3" topLeftCell="A573" activePane="bottomLeft" state="frozen"/>
      <selection pane="bottomLeft" activeCell="K581" sqref="K581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K1445" sqref="K1445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5855.5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40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40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40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40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6" x14ac:dyDescent="0.25">
      <c r="A1441" s="176"/>
      <c r="B1441" s="37"/>
      <c r="C1441" s="221"/>
      <c r="D1441" s="37"/>
      <c r="E1441" s="221"/>
      <c r="F1441" s="37"/>
    </row>
    <row r="1442" spans="1:6" x14ac:dyDescent="0.25">
      <c r="A1442" s="176"/>
      <c r="B1442" s="37"/>
      <c r="C1442" s="221"/>
      <c r="D1442" s="37"/>
      <c r="E1442" s="221"/>
      <c r="F1442" s="37"/>
    </row>
    <row r="1443" spans="1:6" x14ac:dyDescent="0.25">
      <c r="A1443" s="176"/>
      <c r="B1443" s="37"/>
      <c r="C1443" s="221"/>
      <c r="D1443" s="37"/>
      <c r="E1443" s="221"/>
      <c r="F1443" s="37"/>
    </row>
    <row r="1444" spans="1:6" x14ac:dyDescent="0.25">
      <c r="A1444" s="176"/>
      <c r="B1444" s="37"/>
      <c r="C1444" s="221"/>
      <c r="D1444" s="37"/>
      <c r="E1444" s="221"/>
      <c r="F1444" s="37"/>
    </row>
    <row r="1445" spans="1:6" x14ac:dyDescent="0.25">
      <c r="A1445" s="176"/>
      <c r="B1445" s="37"/>
      <c r="C1445" s="221"/>
      <c r="D1445" s="37"/>
      <c r="E1445" s="221"/>
      <c r="F1445" s="37"/>
    </row>
    <row r="1446" spans="1:6" x14ac:dyDescent="0.25">
      <c r="A1446" s="176"/>
      <c r="B1446" s="37"/>
      <c r="C1446" s="221"/>
      <c r="D1446" s="37"/>
      <c r="E1446" s="221"/>
      <c r="F1446" s="37"/>
    </row>
    <row r="1447" spans="1:6" x14ac:dyDescent="0.25">
      <c r="A1447" s="176"/>
      <c r="B1447" s="37"/>
      <c r="C1447" s="221"/>
      <c r="D1447" s="37"/>
      <c r="E1447" s="221"/>
      <c r="F1447" s="37"/>
    </row>
    <row r="1448" spans="1:6" x14ac:dyDescent="0.25">
      <c r="A1448" s="176"/>
      <c r="B1448" s="37"/>
      <c r="C1448" s="221"/>
      <c r="D1448" s="37"/>
      <c r="E1448" s="221"/>
      <c r="F1448" s="37"/>
    </row>
    <row r="1449" spans="1:6" x14ac:dyDescent="0.25">
      <c r="A1449" s="176"/>
      <c r="B1449" s="37"/>
      <c r="C1449" s="221"/>
      <c r="D1449" s="37"/>
      <c r="E1449" s="221"/>
      <c r="F1449" s="37"/>
    </row>
    <row r="1450" spans="1:6" x14ac:dyDescent="0.25">
      <c r="A1450" s="176"/>
      <c r="B1450" s="37"/>
      <c r="C1450" s="221"/>
      <c r="D1450" s="37"/>
      <c r="E1450" s="221"/>
      <c r="F1450" s="37"/>
    </row>
    <row r="1451" spans="1:6" x14ac:dyDescent="0.25">
      <c r="A1451" s="176"/>
      <c r="B1451" s="37"/>
      <c r="C1451" s="221"/>
      <c r="D1451" s="37"/>
      <c r="E1451" s="221"/>
      <c r="F1451" s="37"/>
    </row>
    <row r="1452" spans="1:6" x14ac:dyDescent="0.25">
      <c r="A1452" s="176"/>
      <c r="B1452" s="37"/>
      <c r="C1452" s="221"/>
      <c r="D1452" s="37"/>
      <c r="E1452" s="221"/>
      <c r="F1452" s="37"/>
    </row>
    <row r="1453" spans="1:6" x14ac:dyDescent="0.25">
      <c r="A1453" s="176"/>
      <c r="B1453" s="37"/>
      <c r="C1453" s="221"/>
      <c r="D1453" s="37"/>
      <c r="E1453" s="221"/>
      <c r="F1453" s="37"/>
    </row>
    <row r="1454" spans="1:6" x14ac:dyDescent="0.25">
      <c r="A1454" s="176"/>
      <c r="B1454" s="37"/>
      <c r="C1454" s="221"/>
      <c r="D1454" s="37"/>
      <c r="E1454" s="221"/>
      <c r="F1454" s="37"/>
    </row>
    <row r="1455" spans="1:6" x14ac:dyDescent="0.25">
      <c r="A1455" s="176"/>
      <c r="B1455" s="37"/>
      <c r="C1455" s="221"/>
      <c r="D1455" s="37"/>
      <c r="E1455" s="221"/>
      <c r="F1455" s="37"/>
    </row>
    <row r="1456" spans="1:6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8"/>
  <sheetViews>
    <sheetView showZeros="0" workbookViewId="0">
      <pane ySplit="4" topLeftCell="A1434" activePane="bottomLeft" state="frozen"/>
      <selection pane="bottomLeft" activeCell="J1434" sqref="J1434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38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38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38" si="59">+IF(F1329=0,"",C1329/F1329)</f>
        <v>2351.2215433039687</v>
      </c>
      <c r="C1329" s="37">
        <v>16150</v>
      </c>
      <c r="D1329" s="37">
        <f t="shared" ref="D1329:D1438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2" activePane="bottomLeft" state="frozen"/>
      <selection pane="bottomLeft" activeCell="M1431" sqref="M1431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38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38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38" si="57">+IF(F1359=0,"",C1359/F1359)</f>
        <v>595.09888728905969</v>
      </c>
      <c r="C1359" s="212">
        <v>4224</v>
      </c>
      <c r="D1359" s="20">
        <f t="shared" ref="D1359:D1438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F1439" s="43"/>
    </row>
    <row r="1440" spans="1:8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5"/>
  <sheetViews>
    <sheetView zoomScale="85" zoomScaleNormal="85" workbookViewId="0">
      <pane ySplit="4" topLeftCell="A1418" activePane="bottomLeft" state="frozen"/>
      <selection pane="bottomLeft" activeCell="L1432" sqref="L1432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2218.3843080892125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5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5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5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5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2"/>
  <sheetViews>
    <sheetView zoomScale="115" zoomScaleNormal="115" workbookViewId="0">
      <pane ySplit="5" topLeftCell="A971" activePane="bottomLeft" state="frozen"/>
      <selection pane="bottomLeft" activeCell="J983" sqref="J983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2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2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2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2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pane xSplit="1" ySplit="5" topLeftCell="B309" activePane="bottomRight" state="frozen"/>
      <selection pane="topRight" activeCell="B1" sqref="B1"/>
      <selection pane="bottomLeft" activeCell="A6" sqref="A6"/>
      <selection pane="bottomRight" activeCell="E320" sqref="E320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7" si="38">+IF(F198=0,"",C198/F198)</f>
        <v>259.72002181648185</v>
      </c>
      <c r="C198" s="323">
        <v>1800</v>
      </c>
      <c r="D198" s="1">
        <f t="shared" ref="D198:D317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7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17" workbookViewId="0">
      <selection activeCell="K132" sqref="K132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2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2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>B129/1.17</f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>B130/1.17</f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>B131/1.17</f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>B132/1.17</f>
        <v>80.970392956976397</v>
      </c>
      <c r="E132" s="382"/>
      <c r="F132" s="350">
        <f>USD_CNY!B1225</f>
        <v>7.0301099999999996</v>
      </c>
      <c r="G132" s="383">
        <f t="shared" si="1"/>
        <v>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>
      <pane xSplit="1" ySplit="5" topLeftCell="B301" activePane="bottomRight" state="frozen"/>
      <selection pane="topRight" activeCell="B1" sqref="B1"/>
      <selection pane="bottomLeft" activeCell="A6" sqref="A6"/>
      <selection pane="bottomRight" activeCell="J305" sqref="J305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4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4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4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1" x14ac:dyDescent="0.25">
      <c r="A305" s="388" t="s">
        <v>1041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2019-12-03T05:26:01Z</dcterms:modified>
</cp:coreProperties>
</file>