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<sst xmlns="http://schemas.openxmlformats.org/spreadsheetml/2006/main" count="4621" uniqueCount="1042">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</sst>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73568"/>
        <c:axId val="45775104"/>
      </c:areaChart>
      <c:dateAx>
        <c:axId val="457735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75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7751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773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26048"/>
        <c:axId val="82627584"/>
      </c:areaChart>
      <c:dateAx>
        <c:axId val="826260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27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62758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260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51776"/>
        <c:axId val="82661760"/>
      </c:areaChart>
      <c:dateAx>
        <c:axId val="8265177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61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66176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517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94144"/>
        <c:axId val="82695680"/>
      </c:areaChart>
      <c:dateAx>
        <c:axId val="826941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95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69568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94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34656"/>
        <c:axId val="83336192"/>
      </c:areaChart>
      <c:dateAx>
        <c:axId val="8333465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36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361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34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56288"/>
        <c:axId val="83362176"/>
      </c:areaChart>
      <c:dateAx>
        <c:axId val="8335628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621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36217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56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29312"/>
        <c:axId val="40830848"/>
      </c:areaChart>
      <c:dateAx>
        <c:axId val="40829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0830848"/>
        <c:crosses val="autoZero"/>
        <c:auto val="1"/>
        <c:lblOffset val="100"/>
        <c:baseTimeUnit val="days"/>
      </c:dateAx>
      <c:valAx>
        <c:axId val="4083084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82931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71808"/>
        <c:axId val="40873344"/>
      </c:areaChart>
      <c:dateAx>
        <c:axId val="40871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873344"/>
        <c:crosses val="autoZero"/>
        <c:auto val="1"/>
        <c:lblOffset val="100"/>
        <c:baseTimeUnit val="days"/>
      </c:dateAx>
      <c:valAx>
        <c:axId val="408733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8718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5632"/>
        <c:axId val="84022400"/>
      </c:areaChart>
      <c:dateAx>
        <c:axId val="40885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22400"/>
        <c:crosses val="autoZero"/>
        <c:auto val="1"/>
        <c:lblOffset val="100"/>
        <c:baseTimeUnit val="days"/>
      </c:dateAx>
      <c:valAx>
        <c:axId val="840224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8856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79584"/>
        <c:axId val="91381120"/>
      </c:areaChart>
      <c:dateAx>
        <c:axId val="91379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81120"/>
        <c:crosses val="autoZero"/>
        <c:auto val="1"/>
        <c:lblOffset val="100"/>
        <c:baseTimeUnit val="days"/>
      </c:dateAx>
      <c:valAx>
        <c:axId val="9138112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795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89312"/>
        <c:axId val="91403392"/>
      </c:lineChart>
      <c:dateAx>
        <c:axId val="91389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03392"/>
        <c:crosses val="autoZero"/>
        <c:auto val="1"/>
        <c:lblOffset val="100"/>
        <c:baseTimeUnit val="days"/>
      </c:dateAx>
      <c:valAx>
        <c:axId val="914033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8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7008"/>
        <c:axId val="45788544"/>
      </c:areaChart>
      <c:dateAx>
        <c:axId val="457870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885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578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787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27040"/>
        <c:axId val="91528576"/>
      </c:areaChart>
      <c:dateAx>
        <c:axId val="91527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528576"/>
        <c:crosses val="autoZero"/>
        <c:auto val="1"/>
        <c:lblOffset val="100"/>
        <c:baseTimeUnit val="days"/>
      </c:dateAx>
      <c:valAx>
        <c:axId val="915285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27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58656"/>
        <c:axId val="91960448"/>
      </c:areaChart>
      <c:dateAx>
        <c:axId val="91958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960448"/>
        <c:crosses val="autoZero"/>
        <c:auto val="1"/>
        <c:lblOffset val="100"/>
        <c:baseTimeUnit val="days"/>
      </c:dateAx>
      <c:valAx>
        <c:axId val="9196044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586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80928"/>
        <c:axId val="91982464"/>
      </c:barChart>
      <c:dateAx>
        <c:axId val="91980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82464"/>
        <c:crosses val="autoZero"/>
        <c:auto val="1"/>
        <c:lblOffset val="100"/>
        <c:baseTimeUnit val="days"/>
      </c:dateAx>
      <c:valAx>
        <c:axId val="919824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8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6032"/>
        <c:axId val="92021888"/>
      </c:areaChart>
      <c:dateAx>
        <c:axId val="89116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2021888"/>
        <c:crosses val="autoZero"/>
        <c:auto val="1"/>
        <c:lblOffset val="100"/>
        <c:baseTimeUnit val="days"/>
      </c:dateAx>
      <c:valAx>
        <c:axId val="9202188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1603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42368"/>
        <c:axId val="92043904"/>
      </c:areaChart>
      <c:dateAx>
        <c:axId val="92042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043904"/>
        <c:crosses val="autoZero"/>
        <c:auto val="1"/>
        <c:lblOffset val="100"/>
        <c:baseTimeUnit val="days"/>
      </c:dateAx>
      <c:valAx>
        <c:axId val="9204390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423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5648"/>
        <c:axId val="89197184"/>
      </c:lineChart>
      <c:catAx>
        <c:axId val="89195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97184"/>
        <c:crosses val="autoZero"/>
        <c:auto val="1"/>
        <c:lblAlgn val="ctr"/>
        <c:lblOffset val="100"/>
        <c:noMultiLvlLbl val="0"/>
      </c:catAx>
      <c:valAx>
        <c:axId val="8919718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95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25856"/>
        <c:axId val="89227648"/>
      </c:lineChart>
      <c:dateAx>
        <c:axId val="892258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27648"/>
        <c:crosses val="autoZero"/>
        <c:auto val="1"/>
        <c:lblOffset val="100"/>
        <c:baseTimeUnit val="days"/>
      </c:dateAx>
      <c:valAx>
        <c:axId val="892276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2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40224"/>
        <c:axId val="97941760"/>
      </c:areaChart>
      <c:dateAx>
        <c:axId val="97940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941760"/>
        <c:crosses val="autoZero"/>
        <c:auto val="1"/>
        <c:lblOffset val="100"/>
        <c:baseTimeUnit val="days"/>
      </c:dateAx>
      <c:valAx>
        <c:axId val="9794176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4022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66336"/>
        <c:axId val="97972224"/>
      </c:areaChart>
      <c:dateAx>
        <c:axId val="97966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972224"/>
        <c:crosses val="autoZero"/>
        <c:auto val="1"/>
        <c:lblOffset val="100"/>
        <c:baseTimeUnit val="days"/>
      </c:dateAx>
      <c:valAx>
        <c:axId val="979722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66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8592"/>
        <c:axId val="99440128"/>
      </c:lineChart>
      <c:dateAx>
        <c:axId val="99438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40128"/>
        <c:crosses val="autoZero"/>
        <c:auto val="1"/>
        <c:lblOffset val="100"/>
        <c:baseTimeUnit val="days"/>
      </c:dateAx>
      <c:valAx>
        <c:axId val="994401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38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54144"/>
        <c:axId val="82072320"/>
      </c:areaChart>
      <c:dateAx>
        <c:axId val="820541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72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07232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54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16608"/>
        <c:axId val="42820352"/>
      </c:areaChart>
      <c:dateAx>
        <c:axId val="91716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42820352"/>
        <c:crosses val="autoZero"/>
        <c:auto val="1"/>
        <c:lblOffset val="100"/>
        <c:baseTimeUnit val="days"/>
      </c:dateAx>
      <c:valAx>
        <c:axId val="42820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16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25216"/>
        <c:axId val="99639296"/>
      </c:areaChart>
      <c:dateAx>
        <c:axId val="996252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39296"/>
        <c:crosses val="autoZero"/>
        <c:auto val="1"/>
        <c:lblOffset val="100"/>
        <c:baseTimeUnit val="days"/>
      </c:dateAx>
      <c:valAx>
        <c:axId val="996392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252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3872"/>
        <c:axId val="99665408"/>
      </c:lineChart>
      <c:dateAx>
        <c:axId val="99663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65408"/>
        <c:crosses val="autoZero"/>
        <c:auto val="1"/>
        <c:lblOffset val="100"/>
        <c:baseTimeUnit val="days"/>
      </c:dateAx>
      <c:valAx>
        <c:axId val="9966540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63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49344"/>
        <c:axId val="99749888"/>
      </c:areaChart>
      <c:dateAx>
        <c:axId val="89049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749888"/>
        <c:crosses val="autoZero"/>
        <c:auto val="1"/>
        <c:lblOffset val="100"/>
        <c:baseTimeUnit val="days"/>
      </c:dateAx>
      <c:valAx>
        <c:axId val="9974988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04934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24064"/>
        <c:axId val="42825600"/>
      </c:areaChart>
      <c:dateAx>
        <c:axId val="42824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2825600"/>
        <c:crosses val="autoZero"/>
        <c:auto val="1"/>
        <c:lblOffset val="100"/>
        <c:baseTimeUnit val="days"/>
      </c:dateAx>
      <c:valAx>
        <c:axId val="4282560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8240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77152"/>
        <c:axId val="99819904"/>
      </c:areaChart>
      <c:dateAx>
        <c:axId val="99777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819904"/>
        <c:crosses val="autoZero"/>
        <c:auto val="1"/>
        <c:lblOffset val="100"/>
        <c:baseTimeUnit val="days"/>
      </c:dateAx>
      <c:valAx>
        <c:axId val="9981990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7715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04704"/>
        <c:axId val="82106240"/>
      </c:areaChart>
      <c:dateAx>
        <c:axId val="821047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062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10624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04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28256"/>
        <c:axId val="82138240"/>
      </c:areaChart>
      <c:dateAx>
        <c:axId val="8212825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1382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13824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28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62432"/>
        <c:axId val="82163968"/>
      </c:areaChart>
      <c:catAx>
        <c:axId val="821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63968"/>
        <c:crosses val="autoZero"/>
        <c:auto val="1"/>
        <c:lblAlgn val="ctr"/>
        <c:lblOffset val="100"/>
        <c:noMultiLvlLbl val="0"/>
      </c:catAx>
      <c:valAx>
        <c:axId val="8216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62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15840"/>
        <c:axId val="82517376"/>
      </c:areaChart>
      <c:dateAx>
        <c:axId val="825158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5173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51737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15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976"/>
        <c:axId val="82560512"/>
      </c:lineChart>
      <c:dateAx>
        <c:axId val="8255897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60512"/>
        <c:crosses val="autoZero"/>
        <c:auto val="1"/>
        <c:lblOffset val="100"/>
        <c:baseTimeUnit val="days"/>
      </c:dateAx>
      <c:valAx>
        <c:axId val="825605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5897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99936"/>
        <c:axId val="82601472"/>
      </c:lineChart>
      <c:dateAx>
        <c:axId val="8259993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01472"/>
        <c:crosses val="autoZero"/>
        <c:auto val="1"/>
        <c:lblOffset val="100"/>
        <c:baseTimeUnit val="days"/>
      </c:dateAx>
      <c:valAx>
        <c:axId val="826014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9993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K6" sqref="K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43801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47345</v>
      </c>
      <c r="E5" s="286">
        <f>+IF(ISERROR(VLOOKUP($E$2,Cu!$A$5:$H$1642,7,0)),0,VLOOKUP($E$2,Cu!$A$5:$H$1642,7,0))</f>
        <v>45</v>
      </c>
      <c r="F5" s="281" t="s">
        <v>3</v>
      </c>
      <c r="G5" s="280">
        <f>+IF(ISERROR(VLOOKUP($E$2,Cu!$A$5:$H$1642,2,0)),0,VLOOKUP($E$2,Cu!$A$5:$H$1642,2,0))</f>
        <v>6734.603014746569</v>
      </c>
      <c r="H5" s="280">
        <f>+IF(ISERROR(VLOOKUP($E$2,Cu!$A$5:$H$1642,4,0)),0,VLOOKUP($E$2,Cu!$A$5:$H$1642,4,0))</f>
        <v>5756.0709527748459</v>
      </c>
      <c r="I5" s="394">
        <f>+IF(ISERROR(VLOOKUP($E$2,Cu!$A$5:$H$1999,5,0)),0,VLOOKUP($E$2,Cu!$A$5:$H$1999,5,0))</f>
        <v>5854</v>
      </c>
      <c r="J5" s="377">
        <f>+IF(ISERROR(VLOOKUP($E$2,Cu!$A$5:$H$1642,8,0)),0,VLOOKUP($E$2,Cu!$A$5:$H$1642,8,0))</f>
        <v>-27.5</v>
      </c>
      <c r="K5" s="294"/>
      <c r="L5" s="3"/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15500</v>
      </c>
      <c r="E6" s="286">
        <f>+IF(ISERROR(VLOOKUP($E$2,Pb!$A$5:$H$1987,7,0)),0,VLOOKUP($E$2,Pb!$A$5:$H$1987,7,0))</f>
        <v>-175</v>
      </c>
      <c r="F6" s="281" t="s">
        <v>3</v>
      </c>
      <c r="G6" s="280">
        <f>+IF(ISERROR(VLOOKUP($E$2,Pb!$A$5:$H$1987,2,0)),0,VLOOKUP($E$2,Pb!$A$5:$H$1987,2,0))</f>
        <v>2204.8019163284785</v>
      </c>
      <c r="H6" s="280">
        <f>+IF(ISERROR(VLOOKUP($E$2,Pb!$A$5:$H$1987,4,0)),0,VLOOKUP($E$2,Pb!$A$5:$H$1987,4,0))</f>
        <v>1884.446082332033</v>
      </c>
      <c r="I6" s="394">
        <f>+IF(ISERROR(VLOOKUP($E$2,Pb!$A$5:$H$1987,5,0)),0,VLOOKUP($E$2,Pb!$A$5:$H$1987,5,0))</f>
        <v>1947</v>
      </c>
      <c r="J6" s="377">
        <f>+IF(ISERROR(VLOOKUP($E$2,Pb!$A$5:$H$1642,8,0)),0,VLOOKUP($E$2,Pb!$A$5:$H$1642,8,0))</f>
        <v>21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4079</v>
      </c>
      <c r="E7" s="286">
        <f>+IF(ISERROR(VLOOKUP($E$2,Ag!$A$5:$H$1986,7,0)),0,VLOOKUP($E$2,Ag!$A$5:$H$1986,7,0))</f>
        <v>-2</v>
      </c>
      <c r="F7" s="281" t="s">
        <v>6</v>
      </c>
      <c r="G7" s="280">
        <f>+IF(ISERROR(VLOOKUP($E$2,Ag!$A$5:$H$1517,2,0)),0,VLOOKUP($E$2,Ag!$A$5:$H$1517,2,0))</f>
        <v>580.21851720670088</v>
      </c>
      <c r="H7" s="280">
        <f>+IF(ISERROR(VLOOKUP($E$2,Ag!$A$5:$H$1517,4,0)),0,VLOOKUP($E$2,Ag!$A$5:$H$1517,4,0))</f>
        <v>495.91326256982984</v>
      </c>
      <c r="I7" s="394">
        <f>+IF(ISERROR(VLOOKUP($E$2,Ag!$A$5:$H$1517,5,0)),0,VLOOKUP($E$2,Ag!$A$5:$H$1517,5,0))</f>
        <v>545.11500000000001</v>
      </c>
      <c r="J7" s="377">
        <f>+IF(ISERROR(VLOOKUP($E$2,Ag!$A$5:$H$1642,8,0)),0,VLOOKUP($E$2,Ag!$A$5:$H$1642,8,0))</f>
        <v>1.125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18260</v>
      </c>
      <c r="E8" s="286">
        <f>+IF(ISERROR(VLOOKUP($E$2,Zn!$A$5:$H$2994,7,0)),0,VLOOKUP($E$2,Zn!$A$5:$H$2994,7,0))</f>
        <v>-30</v>
      </c>
      <c r="F8" s="281" t="s">
        <v>3</v>
      </c>
      <c r="G8" s="280">
        <f>+IF(ISERROR(VLOOKUP($E$2,Zn!$A$5:$H$2994,2,0)),0,VLOOKUP($E$2,Zn!$A$5:$H$2994,2,0))</f>
        <v>2597.3989027198722</v>
      </c>
      <c r="H8" s="280">
        <f>+IF(ISERROR(VLOOKUP($E$2,Zn!$A$5:$H$2994,4,0)),0,VLOOKUP($E$2,Zn!$A$5:$H$2994,4,0))</f>
        <v>2219.9990621537372</v>
      </c>
      <c r="I8" s="394">
        <f>+IF(ISERROR(VLOOKUP($E$2,Zn!$A$5:$H$2994,5,0)),0,VLOOKUP($E$2,Zn!$A$5:$H$2994,5,0))</f>
        <v>2312.5</v>
      </c>
      <c r="J8" s="377">
        <f>+IF(ISERROR(VLOOKUP($E$2,Zn!$A$5:$H$1642,8,0)),0,VLOOKUP($E$2,Zn!$A$5:$H$1642,8,0))</f>
        <v>0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111750</v>
      </c>
      <c r="E9" s="286">
        <f>+IF(ISERROR(VLOOKUP($E$2,Ni!$A$6:$H$2996,7,0)),0,VLOOKUP($E$2,Ni!$A$6:$H$2996,7,0))</f>
        <v>-2525</v>
      </c>
      <c r="F9" s="281" t="s">
        <v>3</v>
      </c>
      <c r="G9" s="280">
        <f>+IF(ISERROR(VLOOKUP($E$2,Ni!$A$6:$H$2996,2,0)),0,VLOOKUP($E$2,Ni!$A$6:$H$2996,2,0))</f>
        <v>15895.910590303709</v>
      </c>
      <c r="H9" s="280">
        <f>+IF(ISERROR(VLOOKUP($E$2,Ni!$A$6:$H$2996,4,0)),0,VLOOKUP($E$2,Ni!$A$6:$H$2996,4,0))</f>
        <v>13586.248367780949</v>
      </c>
      <c r="I9" s="394">
        <f>+IF(ISERROR(VLOOKUP($E$2,Ni!$A$6:$H$2996,5,0)),0,VLOOKUP($E$2,Ni!$A$6:$H$2996,5,0))</f>
        <v>13810</v>
      </c>
      <c r="J9" s="377">
        <f>+IF(ISERROR(VLOOKUP($E$2,Ni!$A$5:$H$1642,8,0)),0,VLOOKUP($E$2,Ni!$A$5:$H$1642,8,0))</f>
        <v>-260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1740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247.50679576848728</v>
      </c>
      <c r="H10" s="280">
        <f>+IF(ISERROR(VLOOKUP($E$2,Coke!$A$6:$H$2997,4,0)),0,VLOOKUP($E$2,Coke!$A$6:$H$2997,4,0))</f>
        <v>211.54426988759599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4025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572.53727182078239</v>
      </c>
      <c r="H11" s="280">
        <f>+IF(ISERROR(VLOOKUP($E$2,Steel!$A$6:$H$2995,4,0)),0,VLOOKUP($E$2,Steel!$A$6:$H$2995,4,0))</f>
        <v>489.34809557331829</v>
      </c>
      <c r="I11" s="394">
        <f>+IF(ISERROR(VLOOKUP($E$2,Steel!$A$6:$H$2995,5,0)),0,VLOOKUP($E$2,Steel!$A$6:$H$2995,5,0))</f>
        <v>431</v>
      </c>
      <c r="J11" s="377">
        <f>+IF(ISERROR(VLOOKUP($E$2,Steel!$A$5:$H$1642,8,0)),0,VLOOKUP($E$2,Steel!$A$5:$H$1642,8,0))</f>
        <v>-4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664</v>
      </c>
      <c r="E12" s="286">
        <f>+IF(ISERROR(VLOOKUP($E$2,'Quặng Sắt'!$A$6:$H$2995,7,0)),0,VLOOKUP($E$2,'Quặng Sắt'!$A$6:$H$2995,7,0))</f>
        <v>-9</v>
      </c>
      <c r="F12" s="281" t="s">
        <v>2</v>
      </c>
      <c r="G12" s="280">
        <f>+IF(ISERROR(VLOOKUP($E$2,'Quặng Sắt'!$A$6:$H$2995,2,0)),0,VLOOKUP($E$2,'Quặng Sắt'!$A$6:$H$2995,2,0))</f>
        <v>94.424140726098898</v>
      </c>
      <c r="H12" s="280">
        <f>+IF(ISERROR(VLOOKUP($E$2,'Quặng Sắt'!$A$6:$H$2995,4,0)),0,VLOOKUP($E$2,'Quặng Sắt'!$A$6:$H$2995,4,0))</f>
        <v>80.704393782990522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23240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7.0301099999999996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5"/>
  <sheetViews>
    <sheetView workbookViewId="0">
      <pane ySplit="3" topLeftCell="A1213" activePane="bottomLeft" state="frozen"/>
      <selection pane="bottomLeft" activeCell="F1222" sqref="F1222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91" activePane="bottomLeft" state="frozen"/>
      <selection pane="bottomLeft" activeCell="M703" sqref="M703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x14ac:dyDescent="0.25">
      <c r="A707" s="128"/>
      <c r="B707" s="129"/>
    </row>
    <row r="708" spans="1:2" x14ac:dyDescent="0.25">
      <c r="A708" s="128"/>
      <c r="B708" s="129"/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6"/>
  <sheetViews>
    <sheetView workbookViewId="0">
      <pane ySplit="3" topLeftCell="A573" activePane="bottomLeft" state="frozen"/>
      <selection pane="bottomLeft" activeCell="J586" sqref="J586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33" activePane="bottomLeft" state="frozen"/>
      <selection pane="bottomLeft" activeCell="E1438" sqref="E1438:E1439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5854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39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39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39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39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76"/>
      <c r="B1440" s="37"/>
      <c r="C1440" s="221"/>
      <c r="D1440" s="37"/>
      <c r="E1440" s="221"/>
      <c r="F1440" s="37"/>
    </row>
    <row r="1441" spans="1:6" x14ac:dyDescent="0.25">
      <c r="A1441" s="176"/>
      <c r="B1441" s="37"/>
      <c r="C1441" s="221"/>
      <c r="D1441" s="37"/>
      <c r="E1441" s="221"/>
      <c r="F1441" s="37"/>
    </row>
    <row r="1442" spans="1:6" x14ac:dyDescent="0.25">
      <c r="A1442" s="176"/>
      <c r="B1442" s="37"/>
      <c r="C1442" s="221"/>
      <c r="D1442" s="37"/>
      <c r="E1442" s="221"/>
      <c r="F1442" s="37"/>
    </row>
    <row r="1443" spans="1:6" x14ac:dyDescent="0.25">
      <c r="A1443" s="176"/>
      <c r="B1443" s="37"/>
      <c r="C1443" s="221"/>
      <c r="D1443" s="37"/>
      <c r="E1443" s="221"/>
      <c r="F1443" s="37"/>
    </row>
    <row r="1444" spans="1:6" x14ac:dyDescent="0.25">
      <c r="A1444" s="176"/>
      <c r="B1444" s="37"/>
      <c r="C1444" s="221"/>
      <c r="D1444" s="37"/>
      <c r="E1444" s="221"/>
      <c r="F1444" s="37"/>
    </row>
    <row r="1445" spans="1:6" x14ac:dyDescent="0.25">
      <c r="A1445" s="176"/>
      <c r="B1445" s="37"/>
      <c r="C1445" s="221"/>
      <c r="D1445" s="37"/>
      <c r="E1445" s="221"/>
      <c r="F1445" s="37"/>
    </row>
    <row r="1446" spans="1:6" x14ac:dyDescent="0.25">
      <c r="A1446" s="176"/>
      <c r="B1446" s="37"/>
      <c r="C1446" s="221"/>
      <c r="D1446" s="37"/>
      <c r="E1446" s="221"/>
      <c r="F1446" s="37"/>
    </row>
    <row r="1447" spans="1:6" x14ac:dyDescent="0.25">
      <c r="A1447" s="176"/>
      <c r="B1447" s="37"/>
      <c r="C1447" s="221"/>
      <c r="D1447" s="37"/>
      <c r="E1447" s="221"/>
      <c r="F1447" s="37"/>
    </row>
    <row r="1448" spans="1:6" x14ac:dyDescent="0.25">
      <c r="A1448" s="176"/>
      <c r="B1448" s="37"/>
      <c r="C1448" s="221"/>
      <c r="D1448" s="37"/>
      <c r="E1448" s="221"/>
      <c r="F1448" s="37"/>
    </row>
    <row r="1449" spans="1:6" x14ac:dyDescent="0.25">
      <c r="A1449" s="176"/>
      <c r="B1449" s="37"/>
      <c r="C1449" s="221"/>
      <c r="D1449" s="37"/>
      <c r="E1449" s="221"/>
      <c r="F1449" s="37"/>
    </row>
    <row r="1450" spans="1:6" x14ac:dyDescent="0.25">
      <c r="A1450" s="176"/>
      <c r="B1450" s="37"/>
      <c r="C1450" s="221"/>
      <c r="D1450" s="37"/>
      <c r="E1450" s="221"/>
      <c r="F1450" s="37"/>
    </row>
    <row r="1451" spans="1:6" x14ac:dyDescent="0.25">
      <c r="A1451" s="176"/>
      <c r="B1451" s="37"/>
      <c r="C1451" s="221"/>
      <c r="D1451" s="37"/>
      <c r="E1451" s="221"/>
      <c r="F1451" s="37"/>
    </row>
    <row r="1452" spans="1:6" x14ac:dyDescent="0.25">
      <c r="A1452" s="176"/>
      <c r="B1452" s="37"/>
      <c r="C1452" s="221"/>
      <c r="D1452" s="37"/>
      <c r="E1452" s="221"/>
      <c r="F1452" s="37"/>
    </row>
    <row r="1453" spans="1:6" x14ac:dyDescent="0.25">
      <c r="A1453" s="176"/>
      <c r="B1453" s="37"/>
      <c r="C1453" s="221"/>
      <c r="D1453" s="37"/>
      <c r="E1453" s="221"/>
      <c r="F1453" s="37"/>
    </row>
    <row r="1454" spans="1:6" x14ac:dyDescent="0.25">
      <c r="A1454" s="176"/>
      <c r="B1454" s="37"/>
      <c r="C1454" s="221"/>
      <c r="D1454" s="37"/>
      <c r="E1454" s="221"/>
      <c r="F1454" s="37"/>
    </row>
    <row r="1455" spans="1:6" x14ac:dyDescent="0.25">
      <c r="A1455" s="176"/>
      <c r="B1455" s="37"/>
      <c r="C1455" s="221"/>
      <c r="D1455" s="37"/>
      <c r="E1455" s="221"/>
      <c r="F1455" s="37"/>
    </row>
    <row r="1456" spans="1:6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7"/>
  <sheetViews>
    <sheetView showZeros="0" workbookViewId="0">
      <pane ySplit="4" topLeftCell="A1425" activePane="bottomLeft" state="frozen"/>
      <selection pane="bottomLeft" activeCell="E1436" sqref="E1436:E1437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37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37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37" si="59">+IF(F1329=0,"",C1329/F1329)</f>
        <v>2351.2215433039687</v>
      </c>
      <c r="C1329" s="37">
        <v>16150</v>
      </c>
      <c r="D1329" s="37">
        <f t="shared" ref="D1329:D1437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2" activePane="bottomLeft" state="frozen"/>
      <selection pane="bottomLeft" activeCell="M1434" sqref="M1434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37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37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37" si="57">+IF(F1359=0,"",C1359/F1359)</f>
        <v>595.09888728905969</v>
      </c>
      <c r="C1359" s="212">
        <v>4224</v>
      </c>
      <c r="D1359" s="20">
        <f t="shared" ref="D1359:D1437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F1438" s="43"/>
    </row>
    <row r="1439" spans="1:8" x14ac:dyDescent="0.25">
      <c r="F1439" s="43"/>
    </row>
    <row r="1440" spans="1:8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4"/>
  <sheetViews>
    <sheetView zoomScale="85" zoomScaleNormal="85" workbookViewId="0">
      <pane ySplit="4" topLeftCell="A1418" activePane="bottomLeft" state="frozen"/>
      <selection pane="bottomLeft" activeCell="K1431" sqref="K1431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2219.9990621537372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34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34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34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34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1"/>
  <sheetViews>
    <sheetView zoomScale="115" zoomScaleNormal="115" workbookViewId="0">
      <pane ySplit="5" topLeftCell="A971" activePane="bottomLeft" state="frozen"/>
      <selection pane="bottomLeft" activeCell="J979" sqref="J97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1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1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1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1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workbookViewId="0">
      <pane xSplit="1" ySplit="5" topLeftCell="B309" activePane="bottomRight" state="frozen"/>
      <selection pane="topRight" activeCell="B1" sqref="B1"/>
      <selection pane="bottomLeft" activeCell="A6" sqref="A6"/>
      <selection pane="bottomRight" activeCell="M317" sqref="M317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6" si="38">+IF(F198=0,"",C198/F198)</f>
        <v>259.72002181648185</v>
      </c>
      <c r="C198" s="323">
        <v>1800</v>
      </c>
      <c r="D198" s="1">
        <f t="shared" ref="D198:D316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16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17" workbookViewId="0">
      <selection activeCell="E134" sqref="E133:E134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1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1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>B129/1.17</f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>B130/1.17</f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>B131/1.17</f>
        <v>80.704393782990522</v>
      </c>
      <c r="E131" s="382"/>
      <c r="F131" s="350">
        <f>USD_CNY!B1224</f>
        <v>7.0320999999999998</v>
      </c>
      <c r="G131" s="383">
        <f t="shared" si="1"/>
        <v>-9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workbookViewId="0">
      <pane xSplit="1" ySplit="5" topLeftCell="B301" activePane="bottomRight" state="frozen"/>
      <selection pane="topRight" activeCell="B1" sqref="B1"/>
      <selection pane="bottomLeft" activeCell="A6" sqref="A6"/>
      <selection pane="bottomRight" activeCell="B302" sqref="B302:B303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03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03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03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5" spans="1:1" x14ac:dyDescent="0.25">
      <c r="A305" s="388" t="s">
        <v>1041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2019-12-02T04:48:39Z</dcterms:modified>
</cp:coreProperties>
</file>