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<sst xmlns="http://schemas.openxmlformats.org/spreadsheetml/2006/main" count="4621" uniqueCount="1042">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</sst>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84416"/>
        <c:axId val="77485952"/>
      </c:areaChart>
      <c:dateAx>
        <c:axId val="774844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85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74859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4844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04448"/>
        <c:axId val="98105984"/>
      </c:areaChart>
      <c:dateAx>
        <c:axId val="981044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05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10598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044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26080"/>
        <c:axId val="98127872"/>
      </c:areaChart>
      <c:dateAx>
        <c:axId val="9812608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278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12787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26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43616"/>
        <c:axId val="98161792"/>
      </c:areaChart>
      <c:dateAx>
        <c:axId val="981436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61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16179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43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72384"/>
        <c:axId val="98273920"/>
      </c:areaChart>
      <c:dateAx>
        <c:axId val="9827238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273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2739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272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94016"/>
        <c:axId val="98369536"/>
      </c:areaChart>
      <c:dateAx>
        <c:axId val="9829401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3695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836953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2940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63456"/>
        <c:axId val="98964992"/>
      </c:areaChart>
      <c:dateAx>
        <c:axId val="98963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964992"/>
        <c:crosses val="autoZero"/>
        <c:auto val="1"/>
        <c:lblOffset val="100"/>
        <c:baseTimeUnit val="days"/>
      </c:dateAx>
      <c:valAx>
        <c:axId val="9896499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6345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01856"/>
        <c:axId val="99003392"/>
      </c:areaChart>
      <c:dateAx>
        <c:axId val="990018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03392"/>
        <c:crosses val="autoZero"/>
        <c:auto val="1"/>
        <c:lblOffset val="100"/>
        <c:baseTimeUnit val="days"/>
      </c:dateAx>
      <c:valAx>
        <c:axId val="990033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018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15680"/>
        <c:axId val="100078336"/>
      </c:areaChart>
      <c:dateAx>
        <c:axId val="99015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78336"/>
        <c:crosses val="autoZero"/>
        <c:auto val="1"/>
        <c:lblOffset val="100"/>
        <c:baseTimeUnit val="days"/>
      </c:dateAx>
      <c:valAx>
        <c:axId val="100078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15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7504"/>
        <c:axId val="42839040"/>
      </c:areaChart>
      <c:dateAx>
        <c:axId val="42837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839040"/>
        <c:crosses val="autoZero"/>
        <c:auto val="1"/>
        <c:lblOffset val="100"/>
        <c:baseTimeUnit val="days"/>
      </c:dateAx>
      <c:valAx>
        <c:axId val="4283904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8375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47136"/>
        <c:axId val="98861824"/>
      </c:lineChart>
      <c:dateAx>
        <c:axId val="77147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861824"/>
        <c:crosses val="autoZero"/>
        <c:auto val="1"/>
        <c:lblOffset val="100"/>
        <c:baseTimeUnit val="days"/>
      </c:dateAx>
      <c:valAx>
        <c:axId val="988618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14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01952"/>
        <c:axId val="77503488"/>
      </c:areaChart>
      <c:dateAx>
        <c:axId val="7750195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5034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7750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5019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09408"/>
        <c:axId val="105810944"/>
      </c:areaChart>
      <c:dateAx>
        <c:axId val="105809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810944"/>
        <c:crosses val="autoZero"/>
        <c:auto val="1"/>
        <c:lblOffset val="100"/>
        <c:baseTimeUnit val="days"/>
      </c:dateAx>
      <c:valAx>
        <c:axId val="1058109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8094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50464"/>
        <c:axId val="108352256"/>
      </c:areaChart>
      <c:dateAx>
        <c:axId val="108350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352256"/>
        <c:crosses val="autoZero"/>
        <c:auto val="1"/>
        <c:lblOffset val="100"/>
        <c:baseTimeUnit val="days"/>
      </c:dateAx>
      <c:valAx>
        <c:axId val="10835225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3504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68640"/>
        <c:axId val="108370176"/>
      </c:barChart>
      <c:dateAx>
        <c:axId val="108368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370176"/>
        <c:crosses val="autoZero"/>
        <c:auto val="1"/>
        <c:lblOffset val="100"/>
        <c:baseTimeUnit val="days"/>
      </c:dateAx>
      <c:valAx>
        <c:axId val="1083701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36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12640"/>
        <c:axId val="105718528"/>
      </c:areaChart>
      <c:dateAx>
        <c:axId val="105712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5718528"/>
        <c:crosses val="autoZero"/>
        <c:auto val="1"/>
        <c:lblOffset val="100"/>
        <c:baseTimeUnit val="days"/>
      </c:dateAx>
      <c:valAx>
        <c:axId val="10571852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71264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90624"/>
        <c:axId val="100092160"/>
      </c:areaChart>
      <c:dateAx>
        <c:axId val="100090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092160"/>
        <c:crosses val="autoZero"/>
        <c:auto val="1"/>
        <c:lblOffset val="100"/>
        <c:baseTimeUnit val="days"/>
      </c:dateAx>
      <c:valAx>
        <c:axId val="10009216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90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7200"/>
        <c:axId val="105748736"/>
      </c:lineChart>
      <c:catAx>
        <c:axId val="105747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748736"/>
        <c:crosses val="autoZero"/>
        <c:auto val="1"/>
        <c:lblAlgn val="ctr"/>
        <c:lblOffset val="100"/>
        <c:noMultiLvlLbl val="0"/>
      </c:catAx>
      <c:valAx>
        <c:axId val="10574873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747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6560"/>
        <c:axId val="108388352"/>
      </c:lineChart>
      <c:dateAx>
        <c:axId val="108386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388352"/>
        <c:crosses val="autoZero"/>
        <c:auto val="1"/>
        <c:lblOffset val="100"/>
        <c:baseTimeUnit val="days"/>
      </c:dateAx>
      <c:valAx>
        <c:axId val="1083883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38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27040"/>
        <c:axId val="105928576"/>
      </c:areaChart>
      <c:dateAx>
        <c:axId val="105927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928576"/>
        <c:crosses val="autoZero"/>
        <c:auto val="1"/>
        <c:lblOffset val="100"/>
        <c:baseTimeUnit val="days"/>
      </c:dateAx>
      <c:valAx>
        <c:axId val="1059285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92704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54816"/>
        <c:axId val="108756352"/>
      </c:areaChart>
      <c:dateAx>
        <c:axId val="108754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756352"/>
        <c:crosses val="autoZero"/>
        <c:auto val="1"/>
        <c:lblOffset val="100"/>
        <c:baseTimeUnit val="days"/>
      </c:dateAx>
      <c:valAx>
        <c:axId val="108756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7548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14432"/>
        <c:axId val="106116224"/>
      </c:lineChart>
      <c:dateAx>
        <c:axId val="106114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116224"/>
        <c:crosses val="autoZero"/>
        <c:auto val="1"/>
        <c:lblOffset val="100"/>
        <c:baseTimeUnit val="days"/>
      </c:dateAx>
      <c:valAx>
        <c:axId val="1061162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114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05920"/>
        <c:axId val="91115904"/>
      </c:areaChart>
      <c:dateAx>
        <c:axId val="911059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15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1159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059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38496"/>
        <c:axId val="108564864"/>
      </c:areaChart>
      <c:dateAx>
        <c:axId val="108538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8564864"/>
        <c:crosses val="autoZero"/>
        <c:auto val="1"/>
        <c:lblOffset val="100"/>
        <c:baseTimeUnit val="days"/>
      </c:dateAx>
      <c:valAx>
        <c:axId val="1085648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538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84896"/>
        <c:axId val="109186432"/>
      </c:areaChart>
      <c:dateAx>
        <c:axId val="109184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186432"/>
        <c:crosses val="autoZero"/>
        <c:auto val="1"/>
        <c:lblOffset val="100"/>
        <c:baseTimeUnit val="days"/>
      </c:dateAx>
      <c:valAx>
        <c:axId val="1091864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184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11008"/>
        <c:axId val="109216896"/>
      </c:lineChart>
      <c:dateAx>
        <c:axId val="109211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16896"/>
        <c:crosses val="autoZero"/>
        <c:auto val="1"/>
        <c:lblOffset val="100"/>
        <c:baseTimeUnit val="days"/>
      </c:dateAx>
      <c:valAx>
        <c:axId val="10921689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11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64032"/>
        <c:axId val="105565568"/>
      </c:areaChart>
      <c:dateAx>
        <c:axId val="105564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565568"/>
        <c:crosses val="autoZero"/>
        <c:auto val="1"/>
        <c:lblOffset val="100"/>
        <c:baseTimeUnit val="days"/>
      </c:dateAx>
      <c:valAx>
        <c:axId val="10556556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56403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33536"/>
        <c:axId val="109635072"/>
      </c:areaChart>
      <c:dateAx>
        <c:axId val="109633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635072"/>
        <c:crosses val="autoZero"/>
        <c:auto val="1"/>
        <c:lblOffset val="100"/>
        <c:baseTimeUnit val="days"/>
      </c:dateAx>
      <c:valAx>
        <c:axId val="109635072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633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76384"/>
        <c:axId val="109645824"/>
      </c:areaChart>
      <c:dateAx>
        <c:axId val="108976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645824"/>
        <c:crosses val="autoZero"/>
        <c:auto val="1"/>
        <c:lblOffset val="100"/>
        <c:baseTimeUnit val="days"/>
      </c:dateAx>
      <c:valAx>
        <c:axId val="10964582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97638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48288"/>
        <c:axId val="91149824"/>
      </c:areaChart>
      <c:dateAx>
        <c:axId val="911482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498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14982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48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20992"/>
        <c:axId val="96422528"/>
      </c:areaChart>
      <c:dateAx>
        <c:axId val="9642099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4225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42252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20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46720"/>
        <c:axId val="96448512"/>
      </c:areaChart>
      <c:catAx>
        <c:axId val="964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48512"/>
        <c:crosses val="autoZero"/>
        <c:auto val="1"/>
        <c:lblAlgn val="ctr"/>
        <c:lblOffset val="100"/>
        <c:noMultiLvlLbl val="0"/>
      </c:catAx>
      <c:valAx>
        <c:axId val="9644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46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68352"/>
        <c:axId val="98317440"/>
      </c:areaChart>
      <c:dateAx>
        <c:axId val="964683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31744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831744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68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0976"/>
        <c:axId val="98352512"/>
      </c:lineChart>
      <c:dateAx>
        <c:axId val="9835097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52512"/>
        <c:crosses val="autoZero"/>
        <c:auto val="1"/>
        <c:lblOffset val="100"/>
        <c:baseTimeUnit val="days"/>
      </c:dateAx>
      <c:valAx>
        <c:axId val="983525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5097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8896"/>
        <c:axId val="98075776"/>
      </c:lineChart>
      <c:dateAx>
        <c:axId val="9836889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075776"/>
        <c:crosses val="autoZero"/>
        <c:auto val="1"/>
        <c:lblOffset val="100"/>
        <c:baseTimeUnit val="days"/>
      </c:dateAx>
      <c:valAx>
        <c:axId val="980757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6889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43798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47300</v>
      </c>
      <c r="E5" s="286">
        <f>+IF(ISERROR(VLOOKUP($E$2,Cu!$A$5:$H$1642,7,0)),0,VLOOKUP($E$2,Cu!$A$5:$H$1642,7,0))</f>
        <v>-45</v>
      </c>
      <c r="F5" s="281" t="s">
        <v>3</v>
      </c>
      <c r="G5" s="280">
        <f>+IF(ISERROR(VLOOKUP($E$2,Cu!$A$5:$H$1642,2,0)),0,VLOOKUP($E$2,Cu!$A$5:$H$1642,2,0))</f>
        <v>6726.2979764224065</v>
      </c>
      <c r="H5" s="280">
        <f>+IF(ISERROR(VLOOKUP($E$2,Cu!$A$5:$H$1642,4,0)),0,VLOOKUP($E$2,Cu!$A$5:$H$1642,4,0))</f>
        <v>5748.9726294208604</v>
      </c>
      <c r="I5" s="394">
        <f>+IF(ISERROR(VLOOKUP($E$2,Cu!$A$5:$H$1999,5,0)),0,VLOOKUP($E$2,Cu!$A$5:$H$1999,5,0))</f>
        <v>5881.5</v>
      </c>
      <c r="J5" s="377">
        <f>+IF(ISERROR(VLOOKUP($E$2,Cu!$A$5:$H$1642,8,0)),0,VLOOKUP($E$2,Cu!$A$5:$H$1642,8,0))</f>
        <v>-44</v>
      </c>
      <c r="K5" s="294"/>
      <c r="L5" s="3"/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15675</v>
      </c>
      <c r="E6" s="286">
        <f>+IF(ISERROR(VLOOKUP($E$2,Pb!$A$5:$H$1987,7,0)),0,VLOOKUP($E$2,Pb!$A$5:$H$1987,7,0))</f>
        <v>25</v>
      </c>
      <c r="F6" s="281" t="s">
        <v>3</v>
      </c>
      <c r="G6" s="280">
        <f>+IF(ISERROR(VLOOKUP($E$2,Pb!$A$5:$H$1987,2,0)),0,VLOOKUP($E$2,Pb!$A$5:$H$1987,2,0))</f>
        <v>2229.0638642795184</v>
      </c>
      <c r="H6" s="280">
        <f>+IF(ISERROR(VLOOKUP($E$2,Pb!$A$5:$H$1987,4,0)),0,VLOOKUP($E$2,Pb!$A$5:$H$1987,4,0))</f>
        <v>1905.1827899824946</v>
      </c>
      <c r="I6" s="394">
        <f>+IF(ISERROR(VLOOKUP($E$2,Pb!$A$5:$H$1987,5,0)),0,VLOOKUP($E$2,Pb!$A$5:$H$1987,5,0))</f>
        <v>1926</v>
      </c>
      <c r="J6" s="377">
        <f>+IF(ISERROR(VLOOKUP($E$2,Pb!$A$5:$H$1642,8,0)),0,VLOOKUP($E$2,Pb!$A$5:$H$1642,8,0))</f>
        <v>-20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4081</v>
      </c>
      <c r="E7" s="286">
        <f>+IF(ISERROR(VLOOKUP($E$2,Ag!$A$5:$H$1986,7,0)),0,VLOOKUP($E$2,Ag!$A$5:$H$1986,7,0))</f>
        <v>-8</v>
      </c>
      <c r="F7" s="281" t="s">
        <v>6</v>
      </c>
      <c r="G7" s="280">
        <f>+IF(ISERROR(VLOOKUP($E$2,Ag!$A$5:$H$1517,2,0)),0,VLOOKUP($E$2,Ag!$A$5:$H$1517,2,0))</f>
        <v>580.33873238435183</v>
      </c>
      <c r="H7" s="280">
        <f>+IF(ISERROR(VLOOKUP($E$2,Ag!$A$5:$H$1517,4,0)),0,VLOOKUP($E$2,Ag!$A$5:$H$1517,4,0))</f>
        <v>496.0160105849161</v>
      </c>
      <c r="I7" s="394">
        <f>+IF(ISERROR(VLOOKUP($E$2,Ag!$A$5:$H$1517,5,0)),0,VLOOKUP($E$2,Ag!$A$5:$H$1517,5,0))</f>
        <v>543.99</v>
      </c>
      <c r="J7" s="377">
        <f>+IF(ISERROR(VLOOKUP($E$2,Ag!$A$5:$H$1642,8,0)),0,VLOOKUP($E$2,Ag!$A$5:$H$1642,8,0))</f>
        <v>-1.125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18290</v>
      </c>
      <c r="E8" s="286">
        <f>+IF(ISERROR(VLOOKUP($E$2,Zn!$A$5:$H$2994,7,0)),0,VLOOKUP($E$2,Zn!$A$5:$H$2994,7,0))</f>
        <v>-70</v>
      </c>
      <c r="F8" s="281" t="s">
        <v>3</v>
      </c>
      <c r="G8" s="280">
        <f>+IF(ISERROR(VLOOKUP($E$2,Zn!$A$5:$H$2994,2,0)),0,VLOOKUP($E$2,Zn!$A$5:$H$2994,2,0))</f>
        <v>2600.9300209041398</v>
      </c>
      <c r="H8" s="280">
        <f>+IF(ISERROR(VLOOKUP($E$2,Zn!$A$5:$H$2994,4,0)),0,VLOOKUP($E$2,Zn!$A$5:$H$2994,4,0))</f>
        <v>2223.0171118838803</v>
      </c>
      <c r="I8" s="394">
        <f>+IF(ISERROR(VLOOKUP($E$2,Zn!$A$5:$H$2994,5,0)),0,VLOOKUP($E$2,Zn!$A$5:$H$2994,5,0))</f>
        <v>2312.5</v>
      </c>
      <c r="J8" s="377">
        <f>+IF(ISERROR(VLOOKUP($E$2,Zn!$A$5:$H$1642,8,0)),0,VLOOKUP($E$2,Zn!$A$5:$H$1642,8,0))</f>
        <v>-22.5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114275</v>
      </c>
      <c r="E9" s="286">
        <f>+IF(ISERROR(VLOOKUP($E$2,Ni!$A$6:$H$2996,7,0)),0,VLOOKUP($E$2,Ni!$A$6:$H$2996,7,0))</f>
        <v>-1725</v>
      </c>
      <c r="F9" s="281" t="s">
        <v>3</v>
      </c>
      <c r="G9" s="280">
        <f>+IF(ISERROR(VLOOKUP($E$2,Ni!$A$6:$H$2996,2,0)),0,VLOOKUP($E$2,Ni!$A$6:$H$2996,2,0))</f>
        <v>16250.479941980348</v>
      </c>
      <c r="H9" s="280">
        <f>+IF(ISERROR(VLOOKUP($E$2,Ni!$A$6:$H$2996,4,0)),0,VLOOKUP($E$2,Ni!$A$6:$H$2996,4,0))</f>
        <v>13889.299095709699</v>
      </c>
      <c r="I9" s="394">
        <f>+IF(ISERROR(VLOOKUP($E$2,Ni!$A$6:$H$2996,5,0)),0,VLOOKUP($E$2,Ni!$A$6:$H$2996,5,0))</f>
        <v>14070</v>
      </c>
      <c r="J9" s="377">
        <f>+IF(ISERROR(VLOOKUP($E$2,Ni!$A$5:$H$1642,8,0)),0,VLOOKUP($E$2,Ni!$A$5:$H$1642,8,0))</f>
        <v>-375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1740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247.43675431236758</v>
      </c>
      <c r="H10" s="280">
        <f>+IF(ISERROR(VLOOKUP($E$2,Coke!$A$6:$H$2997,4,0)),0,VLOOKUP($E$2,Coke!$A$6:$H$2997,4,0))</f>
        <v>211.48440539518597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4015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570.95320032422751</v>
      </c>
      <c r="H11" s="280">
        <f>+IF(ISERROR(VLOOKUP($E$2,Steel!$A$6:$H$2995,4,0)),0,VLOOKUP($E$2,Steel!$A$6:$H$2995,4,0))</f>
        <v>487.99418831130561</v>
      </c>
      <c r="I11" s="394">
        <f>+IF(ISERROR(VLOOKUP($E$2,Steel!$A$6:$H$2995,5,0)),0,VLOOKUP($E$2,Steel!$A$6:$H$2995,5,0))</f>
        <v>435</v>
      </c>
      <c r="J11" s="377">
        <f>+IF(ISERROR(VLOOKUP($E$2,Steel!$A$5:$H$1642,8,0)),0,VLOOKUP($E$2,Steel!$A$5:$H$1642,8,0))</f>
        <v>7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673</v>
      </c>
      <c r="E12" s="286">
        <f>+IF(ISERROR(VLOOKUP($E$2,'Quặng Sắt'!$A$6:$H$2995,7,0)),0,VLOOKUP($E$2,'Quặng Sắt'!$A$6:$H$2995,7,0))</f>
        <v>-5</v>
      </c>
      <c r="F12" s="281" t="s">
        <v>2</v>
      </c>
      <c r="G12" s="280">
        <f>+IF(ISERROR(VLOOKUP($E$2,'Quặng Sắt'!$A$6:$H$2995,2,0)),0,VLOOKUP($E$2,'Quặng Sắt'!$A$6:$H$2995,2,0))</f>
        <v>95.79907531828637</v>
      </c>
      <c r="H12" s="280">
        <f>+IF(ISERROR(VLOOKUP($E$2,'Quặng Sắt'!$A$6:$H$2995,4,0)),0,VLOOKUP($E$2,'Quặng Sắt'!$A$6:$H$2995,4,0))</f>
        <v>81.879551554090924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23260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7.0320999999999998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4"/>
  <sheetViews>
    <sheetView workbookViewId="0">
      <pane ySplit="3" topLeftCell="A1213" activePane="bottomLeft" state="frozen"/>
      <selection pane="bottomLeft" activeCell="G1224" sqref="G1224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91" activePane="bottomLeft" state="frozen"/>
      <selection pane="bottomLeft" activeCell="E704" sqref="E704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x14ac:dyDescent="0.25">
      <c r="A706" s="128"/>
      <c r="B706" s="129"/>
    </row>
    <row r="707" spans="1:2" x14ac:dyDescent="0.25">
      <c r="A707" s="128"/>
      <c r="B707" s="129"/>
    </row>
    <row r="708" spans="1:2" x14ac:dyDescent="0.25">
      <c r="A708" s="128"/>
      <c r="B708" s="129"/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workbookViewId="0">
      <pane ySplit="3" topLeftCell="A567" activePane="bottomLeft" state="frozen"/>
      <selection pane="bottomLeft" activeCell="I578" sqref="I578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24" activePane="bottomLeft" state="frozen"/>
      <selection pane="bottomLeft" activeCell="K1430" sqref="K1430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5881.5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38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38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38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38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76"/>
      <c r="B1439" s="37"/>
      <c r="C1439" s="221"/>
      <c r="D1439" s="37"/>
      <c r="E1439" s="221"/>
      <c r="F1439" s="37"/>
    </row>
    <row r="1440" spans="1:8" x14ac:dyDescent="0.25">
      <c r="A1440" s="176"/>
      <c r="B1440" s="37"/>
      <c r="C1440" s="221"/>
      <c r="D1440" s="37"/>
      <c r="E1440" s="221"/>
      <c r="F1440" s="37"/>
    </row>
    <row r="1441" spans="1:6" x14ac:dyDescent="0.25">
      <c r="A1441" s="176"/>
      <c r="B1441" s="37"/>
      <c r="C1441" s="221"/>
      <c r="D1441" s="37"/>
      <c r="E1441" s="221"/>
      <c r="F1441" s="37"/>
    </row>
    <row r="1442" spans="1:6" x14ac:dyDescent="0.25">
      <c r="A1442" s="176"/>
      <c r="B1442" s="37"/>
      <c r="C1442" s="221"/>
      <c r="D1442" s="37"/>
      <c r="E1442" s="221"/>
      <c r="F1442" s="37"/>
    </row>
    <row r="1443" spans="1:6" x14ac:dyDescent="0.25">
      <c r="A1443" s="176"/>
      <c r="B1443" s="37"/>
      <c r="C1443" s="221"/>
      <c r="D1443" s="37"/>
      <c r="E1443" s="221"/>
      <c r="F1443" s="37"/>
    </row>
    <row r="1444" spans="1:6" x14ac:dyDescent="0.25">
      <c r="A1444" s="176"/>
      <c r="B1444" s="37"/>
      <c r="C1444" s="221"/>
      <c r="D1444" s="37"/>
      <c r="E1444" s="221"/>
      <c r="F1444" s="37"/>
    </row>
    <row r="1445" spans="1:6" x14ac:dyDescent="0.25">
      <c r="A1445" s="176"/>
      <c r="B1445" s="37"/>
      <c r="C1445" s="221"/>
      <c r="D1445" s="37"/>
      <c r="E1445" s="221"/>
      <c r="F1445" s="37"/>
    </row>
    <row r="1446" spans="1:6" x14ac:dyDescent="0.25">
      <c r="A1446" s="176"/>
      <c r="B1446" s="37"/>
      <c r="C1446" s="221"/>
      <c r="D1446" s="37"/>
      <c r="E1446" s="221"/>
      <c r="F1446" s="37"/>
    </row>
    <row r="1447" spans="1:6" x14ac:dyDescent="0.25">
      <c r="A1447" s="176"/>
      <c r="B1447" s="37"/>
      <c r="C1447" s="221"/>
      <c r="D1447" s="37"/>
      <c r="E1447" s="221"/>
      <c r="F1447" s="37"/>
    </row>
    <row r="1448" spans="1:6" x14ac:dyDescent="0.25">
      <c r="A1448" s="176"/>
      <c r="B1448" s="37"/>
      <c r="C1448" s="221"/>
      <c r="D1448" s="37"/>
      <c r="E1448" s="221"/>
      <c r="F1448" s="37"/>
    </row>
    <row r="1449" spans="1:6" x14ac:dyDescent="0.25">
      <c r="A1449" s="176"/>
      <c r="B1449" s="37"/>
      <c r="C1449" s="221"/>
      <c r="D1449" s="37"/>
      <c r="E1449" s="221"/>
      <c r="F1449" s="37"/>
    </row>
    <row r="1450" spans="1:6" x14ac:dyDescent="0.25">
      <c r="A1450" s="176"/>
      <c r="B1450" s="37"/>
      <c r="C1450" s="221"/>
      <c r="D1450" s="37"/>
      <c r="E1450" s="221"/>
      <c r="F1450" s="37"/>
    </row>
    <row r="1451" spans="1:6" x14ac:dyDescent="0.25">
      <c r="A1451" s="176"/>
      <c r="B1451" s="37"/>
      <c r="C1451" s="221"/>
      <c r="D1451" s="37"/>
      <c r="E1451" s="221"/>
      <c r="F1451" s="37"/>
    </row>
    <row r="1452" spans="1:6" x14ac:dyDescent="0.25">
      <c r="A1452" s="176"/>
      <c r="B1452" s="37"/>
      <c r="C1452" s="221"/>
      <c r="D1452" s="37"/>
      <c r="E1452" s="221"/>
      <c r="F1452" s="37"/>
    </row>
    <row r="1453" spans="1:6" x14ac:dyDescent="0.25">
      <c r="A1453" s="176"/>
      <c r="B1453" s="37"/>
      <c r="C1453" s="221"/>
      <c r="D1453" s="37"/>
      <c r="E1453" s="221"/>
      <c r="F1453" s="37"/>
    </row>
    <row r="1454" spans="1:6" x14ac:dyDescent="0.25">
      <c r="A1454" s="176"/>
      <c r="B1454" s="37"/>
      <c r="C1454" s="221"/>
      <c r="D1454" s="37"/>
      <c r="E1454" s="221"/>
      <c r="F1454" s="37"/>
    </row>
    <row r="1455" spans="1:6" x14ac:dyDescent="0.25">
      <c r="A1455" s="176"/>
      <c r="B1455" s="37"/>
      <c r="C1455" s="221"/>
      <c r="D1455" s="37"/>
      <c r="E1455" s="221"/>
      <c r="F1455" s="37"/>
    </row>
    <row r="1456" spans="1:6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6"/>
  <sheetViews>
    <sheetView showZeros="0" workbookViewId="0">
      <pane ySplit="4" topLeftCell="A1425" activePane="bottomLeft" state="frozen"/>
      <selection pane="bottomLeft" activeCell="J1436" sqref="J1436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36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36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36" si="59">+IF(F1329=0,"",C1329/F1329)</f>
        <v>2351.2215433039687</v>
      </c>
      <c r="C1329" s="37">
        <v>16150</v>
      </c>
      <c r="D1329" s="37">
        <f t="shared" ref="D1329:D1436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2" activePane="bottomLeft" state="frozen"/>
      <selection pane="bottomLeft" activeCell="L1432" sqref="L1432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36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36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36" si="57">+IF(F1359=0,"",C1359/F1359)</f>
        <v>595.09888728905969</v>
      </c>
      <c r="C1359" s="212">
        <v>4224</v>
      </c>
      <c r="D1359" s="20">
        <f t="shared" ref="D1359:D1436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F1437" s="43"/>
    </row>
    <row r="1438" spans="1:8" x14ac:dyDescent="0.25">
      <c r="F1438" s="43"/>
    </row>
    <row r="1439" spans="1:8" x14ac:dyDescent="0.25">
      <c r="F1439" s="43"/>
    </row>
    <row r="1440" spans="1:8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3"/>
  <sheetViews>
    <sheetView zoomScale="85" zoomScaleNormal="85" workbookViewId="0">
      <pane ySplit="4" topLeftCell="A1418" activePane="bottomLeft" state="frozen"/>
      <selection pane="bottomLeft" activeCell="L1428" sqref="L1428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2223.0171118838803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33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33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33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33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0"/>
  <sheetViews>
    <sheetView zoomScale="115" zoomScaleNormal="115" workbookViewId="0">
      <pane ySplit="5" topLeftCell="A971" activePane="bottomLeft" state="frozen"/>
      <selection pane="bottomLeft" activeCell="I982" sqref="I982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0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0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0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0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xSplit="1" ySplit="5" topLeftCell="B309" activePane="bottomRight" state="frozen"/>
      <selection pane="topRight" activeCell="B1" sqref="B1"/>
      <selection pane="bottomLeft" activeCell="A6" sqref="A6"/>
      <selection pane="bottomRight" activeCell="B314" sqref="B314:B315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5" si="38">+IF(F198=0,"",C198/F198)</f>
        <v>259.72002181648185</v>
      </c>
      <c r="C198" s="323">
        <v>1800</v>
      </c>
      <c r="D198" s="1">
        <f t="shared" ref="D198:D315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15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108" workbookViewId="0">
      <selection activeCell="B129" sqref="B129:B130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0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0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>B129/1.17</f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>B130/1.17</f>
        <v>81.879551554090924</v>
      </c>
      <c r="E130" s="382"/>
      <c r="F130" s="350">
        <f>USD_CNY!B1223</f>
        <v>7.0251200000000003</v>
      </c>
      <c r="G130" s="383">
        <f t="shared" si="1"/>
        <v>-5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abSelected="1" workbookViewId="0">
      <pane xSplit="1" ySplit="5" topLeftCell="B295" activePane="bottomRight" state="frozen"/>
      <selection pane="topRight" activeCell="B1" sqref="B1"/>
      <selection pane="bottomLeft" activeCell="A6" sqref="A6"/>
      <selection pane="bottomRight" activeCell="L302" sqref="L302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02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02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02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5" spans="1:1" x14ac:dyDescent="0.25">
      <c r="A305" s="388" t="s">
        <v>1041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2019-11-29T04:31:07Z</dcterms:modified>
</cp:coreProperties>
</file>