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846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<sst xmlns="http://schemas.openxmlformats.org/spreadsheetml/2006/main" count="4621" uniqueCount="1042">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</sst>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26592"/>
        <c:axId val="44128128"/>
      </c:areaChart>
      <c:dateAx>
        <c:axId val="441265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1281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412812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265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29632"/>
        <c:axId val="55831168"/>
      </c:areaChart>
      <c:dateAx>
        <c:axId val="558296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8311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83116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8296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51264"/>
        <c:axId val="55853056"/>
      </c:areaChart>
      <c:dateAx>
        <c:axId val="5585126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8530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85305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85126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68800"/>
        <c:axId val="55886976"/>
      </c:areaChart>
      <c:dateAx>
        <c:axId val="5586880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8869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88697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8688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93472"/>
        <c:axId val="55995008"/>
      </c:areaChart>
      <c:dateAx>
        <c:axId val="5599347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9950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99500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9934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19200"/>
        <c:axId val="56029184"/>
      </c:areaChart>
      <c:dateAx>
        <c:axId val="5601920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02918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602918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0192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65472"/>
        <c:axId val="69867008"/>
      </c:areaChart>
      <c:dateAx>
        <c:axId val="69865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9867008"/>
        <c:crosses val="autoZero"/>
        <c:auto val="1"/>
        <c:lblOffset val="100"/>
        <c:baseTimeUnit val="days"/>
      </c:dateAx>
      <c:valAx>
        <c:axId val="69867008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9865472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03872"/>
        <c:axId val="69905408"/>
      </c:areaChart>
      <c:dateAx>
        <c:axId val="699038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9905408"/>
        <c:crosses val="autoZero"/>
        <c:auto val="1"/>
        <c:lblOffset val="100"/>
        <c:baseTimeUnit val="days"/>
      </c:dateAx>
      <c:valAx>
        <c:axId val="699054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99038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917696"/>
        <c:axId val="83165952"/>
      </c:areaChart>
      <c:dateAx>
        <c:axId val="69917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165952"/>
        <c:crosses val="autoZero"/>
        <c:auto val="1"/>
        <c:lblOffset val="100"/>
        <c:baseTimeUnit val="days"/>
      </c:dateAx>
      <c:valAx>
        <c:axId val="831659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99176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36960"/>
        <c:axId val="40938496"/>
      </c:areaChart>
      <c:dateAx>
        <c:axId val="409369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938496"/>
        <c:crosses val="autoZero"/>
        <c:auto val="1"/>
        <c:lblOffset val="100"/>
        <c:baseTimeUnit val="days"/>
      </c:dateAx>
      <c:valAx>
        <c:axId val="4093849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9369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6560"/>
        <c:axId val="83137280"/>
      </c:lineChart>
      <c:dateAx>
        <c:axId val="807065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137280"/>
        <c:crosses val="autoZero"/>
        <c:auto val="1"/>
        <c:lblOffset val="100"/>
        <c:baseTimeUnit val="days"/>
      </c:dateAx>
      <c:valAx>
        <c:axId val="8313728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070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44128"/>
        <c:axId val="44145664"/>
      </c:areaChart>
      <c:dateAx>
        <c:axId val="4414412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414566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4145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1441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83232"/>
        <c:axId val="84384768"/>
      </c:areaChart>
      <c:dateAx>
        <c:axId val="843832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384768"/>
        <c:crosses val="autoZero"/>
        <c:auto val="1"/>
        <c:lblOffset val="100"/>
        <c:baseTimeUnit val="days"/>
      </c:dateAx>
      <c:valAx>
        <c:axId val="843847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8323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76096"/>
        <c:axId val="89481984"/>
      </c:areaChart>
      <c:dateAx>
        <c:axId val="894760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481984"/>
        <c:crosses val="autoZero"/>
        <c:auto val="1"/>
        <c:lblOffset val="100"/>
        <c:baseTimeUnit val="days"/>
      </c:dateAx>
      <c:valAx>
        <c:axId val="8948198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4760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98368"/>
        <c:axId val="89499904"/>
      </c:barChart>
      <c:dateAx>
        <c:axId val="89498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499904"/>
        <c:crosses val="autoZero"/>
        <c:auto val="1"/>
        <c:lblOffset val="100"/>
        <c:baseTimeUnit val="days"/>
      </c:dateAx>
      <c:valAx>
        <c:axId val="894999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49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43456"/>
        <c:axId val="90649344"/>
      </c:areaChart>
      <c:dateAx>
        <c:axId val="90643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0649344"/>
        <c:crosses val="autoZero"/>
        <c:auto val="1"/>
        <c:lblOffset val="100"/>
        <c:baseTimeUnit val="days"/>
      </c:dateAx>
      <c:valAx>
        <c:axId val="9064934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43456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69824"/>
        <c:axId val="90671360"/>
      </c:areaChart>
      <c:dateAx>
        <c:axId val="906698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671360"/>
        <c:crosses val="autoZero"/>
        <c:auto val="1"/>
        <c:lblOffset val="100"/>
        <c:baseTimeUnit val="days"/>
      </c:dateAx>
      <c:valAx>
        <c:axId val="9067136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698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94400"/>
        <c:axId val="90695936"/>
      </c:lineChart>
      <c:catAx>
        <c:axId val="90694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95936"/>
        <c:crosses val="autoZero"/>
        <c:auto val="1"/>
        <c:lblAlgn val="ctr"/>
        <c:lblOffset val="100"/>
        <c:noMultiLvlLbl val="0"/>
      </c:catAx>
      <c:valAx>
        <c:axId val="9069593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6944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17984"/>
        <c:axId val="89419776"/>
      </c:lineChart>
      <c:dateAx>
        <c:axId val="894179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419776"/>
        <c:crosses val="autoZero"/>
        <c:auto val="1"/>
        <c:lblOffset val="100"/>
        <c:baseTimeUnit val="days"/>
      </c:dateAx>
      <c:valAx>
        <c:axId val="894197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41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69280"/>
        <c:axId val="92370816"/>
      </c:areaChart>
      <c:dateAx>
        <c:axId val="92369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370816"/>
        <c:crosses val="autoZero"/>
        <c:auto val="1"/>
        <c:lblOffset val="100"/>
        <c:baseTimeUnit val="days"/>
      </c:dateAx>
      <c:valAx>
        <c:axId val="9237081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6928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95392"/>
        <c:axId val="92396928"/>
      </c:areaChart>
      <c:dateAx>
        <c:axId val="92395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396928"/>
        <c:crosses val="autoZero"/>
        <c:auto val="1"/>
        <c:lblOffset val="100"/>
        <c:baseTimeUnit val="days"/>
      </c:dateAx>
      <c:valAx>
        <c:axId val="923969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953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24896"/>
        <c:axId val="92226688"/>
      </c:lineChart>
      <c:dateAx>
        <c:axId val="92224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26688"/>
        <c:crosses val="autoZero"/>
        <c:auto val="1"/>
        <c:lblOffset val="100"/>
        <c:baseTimeUnit val="days"/>
      </c:dateAx>
      <c:valAx>
        <c:axId val="922266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248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85408"/>
        <c:axId val="55595392"/>
      </c:areaChart>
      <c:dateAx>
        <c:axId val="555854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5953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595392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5854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61984"/>
        <c:axId val="83181952"/>
      </c:areaChart>
      <c:dateAx>
        <c:axId val="919619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3181952"/>
        <c:crosses val="autoZero"/>
        <c:auto val="1"/>
        <c:lblOffset val="100"/>
        <c:baseTimeUnit val="days"/>
      </c:dateAx>
      <c:valAx>
        <c:axId val="831819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619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720192"/>
        <c:axId val="97721728"/>
      </c:areaChart>
      <c:dateAx>
        <c:axId val="977201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721728"/>
        <c:crosses val="autoZero"/>
        <c:auto val="1"/>
        <c:lblOffset val="100"/>
        <c:baseTimeUnit val="days"/>
      </c:dateAx>
      <c:valAx>
        <c:axId val="9772172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7201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2208"/>
        <c:axId val="97752192"/>
      </c:lineChart>
      <c:dateAx>
        <c:axId val="977422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752192"/>
        <c:crosses val="autoZero"/>
        <c:auto val="1"/>
        <c:lblOffset val="100"/>
        <c:baseTimeUnit val="days"/>
      </c:dateAx>
      <c:valAx>
        <c:axId val="9775219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742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49664"/>
        <c:axId val="89251200"/>
      </c:areaChart>
      <c:dateAx>
        <c:axId val="892496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251200"/>
        <c:crosses val="autoZero"/>
        <c:auto val="1"/>
        <c:lblOffset val="100"/>
        <c:baseTimeUnit val="days"/>
      </c:dateAx>
      <c:valAx>
        <c:axId val="89251200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24966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35616"/>
        <c:axId val="100337152"/>
      </c:areaChart>
      <c:dateAx>
        <c:axId val="1003356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337152"/>
        <c:crosses val="autoZero"/>
        <c:auto val="1"/>
        <c:lblOffset val="100"/>
        <c:baseTimeUnit val="days"/>
      </c:dateAx>
      <c:valAx>
        <c:axId val="100337152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3561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95264"/>
        <c:axId val="100536320"/>
      </c:areaChart>
      <c:dateAx>
        <c:axId val="1003952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536320"/>
        <c:crosses val="autoZero"/>
        <c:auto val="1"/>
        <c:lblOffset val="100"/>
        <c:baseTimeUnit val="days"/>
      </c:dateAx>
      <c:valAx>
        <c:axId val="10053632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95264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27776"/>
        <c:axId val="55629312"/>
      </c:areaChart>
      <c:dateAx>
        <c:axId val="556277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6293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62931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6277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46848"/>
        <c:axId val="55660928"/>
      </c:areaChart>
      <c:dateAx>
        <c:axId val="5564684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56609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566092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6468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85504"/>
        <c:axId val="55687040"/>
      </c:areaChart>
      <c:catAx>
        <c:axId val="556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687040"/>
        <c:crosses val="autoZero"/>
        <c:auto val="1"/>
        <c:lblAlgn val="ctr"/>
        <c:lblOffset val="100"/>
        <c:noMultiLvlLbl val="0"/>
      </c:catAx>
      <c:valAx>
        <c:axId val="5568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6855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34816"/>
        <c:axId val="56036352"/>
      </c:areaChart>
      <c:dateAx>
        <c:axId val="5603481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03635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5603635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0348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80256"/>
        <c:axId val="56081792"/>
      </c:lineChart>
      <c:dateAx>
        <c:axId val="5608025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081792"/>
        <c:crosses val="autoZero"/>
        <c:auto val="1"/>
        <c:lblOffset val="100"/>
        <c:baseTimeUnit val="days"/>
      </c:dateAx>
      <c:valAx>
        <c:axId val="560817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08025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94080"/>
        <c:axId val="55805056"/>
      </c:lineChart>
      <c:dateAx>
        <c:axId val="5609408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805056"/>
        <c:crosses val="autoZero"/>
        <c:auto val="1"/>
        <c:lblOffset val="100"/>
        <c:baseTimeUnit val="days"/>
      </c:dateAx>
      <c:valAx>
        <c:axId val="558050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09408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9" sqref="L9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3" t="s">
        <v>1015</v>
      </c>
      <c r="B1" s="403"/>
      <c r="C1" s="403"/>
      <c r="D1" s="403"/>
      <c r="E1" s="403"/>
      <c r="F1" s="403"/>
      <c r="G1" s="403"/>
      <c r="H1" s="403"/>
      <c r="I1" s="403"/>
      <c r="J1" s="134"/>
      <c r="K1" s="292"/>
      <c r="L1" s="172"/>
      <c r="M1" s="135"/>
    </row>
    <row r="2" spans="1:13" x14ac:dyDescent="0.25">
      <c r="A2" s="404" t="s">
        <v>21</v>
      </c>
      <c r="B2" s="404"/>
      <c r="C2" s="404"/>
      <c r="D2" s="404"/>
      <c r="E2" s="384">
        <v>43797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47345</v>
      </c>
      <c r="E5" s="286">
        <f>+IF(ISERROR(VLOOKUP($E$2,Cu!$A$5:$H$1642,7,0)),0,VLOOKUP($E$2,Cu!$A$5:$H$1642,7,0))</f>
        <v>15</v>
      </c>
      <c r="F5" s="281" t="s">
        <v>3</v>
      </c>
      <c r="G5" s="280">
        <f>+IF(ISERROR(VLOOKUP($E$2,Cu!$A$5:$H$1642,2,0)),0,VLOOKUP($E$2,Cu!$A$5:$H$1642,2,0))</f>
        <v>6739.3866581638458</v>
      </c>
      <c r="H5" s="280">
        <f>+IF(ISERROR(VLOOKUP($E$2,Cu!$A$5:$H$1642,4,0)),0,VLOOKUP($E$2,Cu!$A$5:$H$1642,4,0))</f>
        <v>5760.1595368921762</v>
      </c>
      <c r="I5" s="394">
        <f>+IF(ISERROR(VLOOKUP($E$2,Cu!$A$5:$H$1999,5,0)),0,VLOOKUP($E$2,Cu!$A$5:$H$1999,5,0))</f>
        <v>5925.5</v>
      </c>
      <c r="J5" s="377">
        <f>+IF(ISERROR(VLOOKUP($E$2,Cu!$A$5:$H$1642,8,0)),0,VLOOKUP($E$2,Cu!$A$5:$H$1642,8,0))</f>
        <v>69.5</v>
      </c>
      <c r="K5" s="294"/>
      <c r="L5" s="3"/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15650</v>
      </c>
      <c r="E6" s="286">
        <f>+IF(ISERROR(VLOOKUP($E$2,Pb!$A$5:$H$1987,7,0)),0,VLOOKUP($E$2,Pb!$A$5:$H$1987,7,0))</f>
        <v>100</v>
      </c>
      <c r="F6" s="281" t="s">
        <v>3</v>
      </c>
      <c r="G6" s="280">
        <f>+IF(ISERROR(VLOOKUP($E$2,Pb!$A$5:$H$1987,2,0)),0,VLOOKUP($E$2,Pb!$A$5:$H$1987,2,0))</f>
        <v>2227.7199535381601</v>
      </c>
      <c r="H6" s="280">
        <f>+IF(ISERROR(VLOOKUP($E$2,Pb!$A$5:$H$1987,4,0)),0,VLOOKUP($E$2,Pb!$A$5:$H$1987,4,0))</f>
        <v>1904.0341483232139</v>
      </c>
      <c r="I6" s="394">
        <f>+IF(ISERROR(VLOOKUP($E$2,Pb!$A$5:$H$1987,5,0)),0,VLOOKUP($E$2,Pb!$A$5:$H$1987,5,0))</f>
        <v>1946</v>
      </c>
      <c r="J6" s="377">
        <f>+IF(ISERROR(VLOOKUP($E$2,Pb!$A$5:$H$1642,8,0)),0,VLOOKUP($E$2,Pb!$A$5:$H$1642,8,0))</f>
        <v>38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4089</v>
      </c>
      <c r="E7" s="286">
        <f>+IF(ISERROR(VLOOKUP($E$2,Ag!$A$5:$H$1986,7,0)),0,VLOOKUP($E$2,Ag!$A$5:$H$1986,7,0))</f>
        <v>40</v>
      </c>
      <c r="F7" s="281" t="s">
        <v>6</v>
      </c>
      <c r="G7" s="280">
        <f>+IF(ISERROR(VLOOKUP($E$2,Ag!$A$5:$H$1517,2,0)),0,VLOOKUP($E$2,Ag!$A$5:$H$1517,2,0))</f>
        <v>582.05411437811733</v>
      </c>
      <c r="H7" s="280">
        <f>+IF(ISERROR(VLOOKUP($E$2,Ag!$A$5:$H$1517,4,0)),0,VLOOKUP($E$2,Ag!$A$5:$H$1517,4,0))</f>
        <v>497.48214904112598</v>
      </c>
      <c r="I7" s="394">
        <f>+IF(ISERROR(VLOOKUP($E$2,Ag!$A$5:$H$1517,5,0)),0,VLOOKUP($E$2,Ag!$A$5:$H$1517,5,0))</f>
        <v>545.11500000000001</v>
      </c>
      <c r="J7" s="377">
        <f>+IF(ISERROR(VLOOKUP($E$2,Ag!$A$5:$H$1642,8,0)),0,VLOOKUP($E$2,Ag!$A$5:$H$1642,8,0))</f>
        <v>-1.7699999999999818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18360</v>
      </c>
      <c r="E8" s="286">
        <f>+IF(ISERROR(VLOOKUP($E$2,Zn!$A$5:$H$2994,7,0)),0,VLOOKUP($E$2,Zn!$A$5:$H$2994,7,0))</f>
        <v>10</v>
      </c>
      <c r="F8" s="281" t="s">
        <v>3</v>
      </c>
      <c r="G8" s="280">
        <f>+IF(ISERROR(VLOOKUP($E$2,Zn!$A$5:$H$2994,2,0)),0,VLOOKUP($E$2,Zn!$A$5:$H$2994,2,0))</f>
        <v>2613.4784886236816</v>
      </c>
      <c r="H8" s="280">
        <f>+IF(ISERROR(VLOOKUP($E$2,Zn!$A$5:$H$2994,4,0)),0,VLOOKUP($E$2,Zn!$A$5:$H$2994,4,0))</f>
        <v>2233.7422979689586</v>
      </c>
      <c r="I8" s="394">
        <f>+IF(ISERROR(VLOOKUP($E$2,Zn!$A$5:$H$2994,5,0)),0,VLOOKUP($E$2,Zn!$A$5:$H$2994,5,0))</f>
        <v>2335</v>
      </c>
      <c r="J8" s="377">
        <f>+IF(ISERROR(VLOOKUP($E$2,Zn!$A$5:$H$1642,8,0)),0,VLOOKUP($E$2,Zn!$A$5:$H$1642,8,0))</f>
        <v>25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116000</v>
      </c>
      <c r="E9" s="286">
        <f>+IF(ISERROR(VLOOKUP($E$2,Ni!$A$6:$H$2996,7,0)),0,VLOOKUP($E$2,Ni!$A$6:$H$2996,7,0))</f>
        <v>-2100</v>
      </c>
      <c r="F9" s="281" t="s">
        <v>3</v>
      </c>
      <c r="G9" s="280">
        <f>+IF(ISERROR(VLOOKUP($E$2,Ni!$A$6:$H$2996,2,0)),0,VLOOKUP($E$2,Ni!$A$6:$H$2996,2,0))</f>
        <v>16512.173457535246</v>
      </c>
      <c r="H9" s="280">
        <f>+IF(ISERROR(VLOOKUP($E$2,Ni!$A$6:$H$2996,4,0)),0,VLOOKUP($E$2,Ni!$A$6:$H$2996,4,0))</f>
        <v>14112.968767124143</v>
      </c>
      <c r="I9" s="394">
        <f>+IF(ISERROR(VLOOKUP($E$2,Ni!$A$6:$H$2996,5,0)),0,VLOOKUP($E$2,Ni!$A$6:$H$2996,5,0))</f>
        <v>14445</v>
      </c>
      <c r="J9" s="377">
        <f>+IF(ISERROR(VLOOKUP($E$2,Ni!$A$5:$H$1642,8,0)),0,VLOOKUP($E$2,Ni!$A$5:$H$1642,8,0))</f>
        <v>75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1740</v>
      </c>
      <c r="E10" s="286">
        <f>+IF(ISERROR(VLOOKUP($E$2,Coke!$A$6:$H$2997,7,0)),0,VLOOKUP($E$2,Coke!$A$6:$H$2997,7,0))</f>
        <v>0</v>
      </c>
      <c r="F10" s="281" t="s">
        <v>3</v>
      </c>
      <c r="G10" s="280">
        <f>+IF(ISERROR(VLOOKUP($E$2,Coke!$A$6:$H$2997,2,0)),0,VLOOKUP($E$2,Coke!$A$6:$H$2997,2,0))</f>
        <v>247.68260186302865</v>
      </c>
      <c r="H10" s="280">
        <f>+IF(ISERROR(VLOOKUP($E$2,Coke!$A$6:$H$2997,4,0)),0,VLOOKUP($E$2,Coke!$A$6:$H$2997,4,0))</f>
        <v>211.69453150686212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4110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585.0433871592229</v>
      </c>
      <c r="H11" s="280">
        <f>+IF(ISERROR(VLOOKUP($E$2,Steel!$A$6:$H$2995,4,0)),0,VLOOKUP($E$2,Steel!$A$6:$H$2995,4,0))</f>
        <v>500.03708304207089</v>
      </c>
      <c r="I11" s="394">
        <f>+IF(ISERROR(VLOOKUP($E$2,Steel!$A$6:$H$2995,5,0)),0,VLOOKUP($E$2,Steel!$A$6:$H$2995,5,0))</f>
        <v>428</v>
      </c>
      <c r="J11" s="377">
        <f>+IF(ISERROR(VLOOKUP($E$2,Steel!$A$5:$H$1642,8,0)),0,VLOOKUP($E$2,Steel!$A$5:$H$1642,8,0))</f>
        <v>4.5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678</v>
      </c>
      <c r="E12" s="286">
        <f>+IF(ISERROR(VLOOKUP($E$2,'Quặng Sắt'!$A$6:$H$2995,7,0)),0,VLOOKUP($E$2,'Quặng Sắt'!$A$6:$H$2995,7,0))</f>
        <v>-3</v>
      </c>
      <c r="F12" s="281" t="s">
        <v>2</v>
      </c>
      <c r="G12" s="280">
        <f>+IF(ISERROR(VLOOKUP($E$2,'Quặng Sắt'!$A$6:$H$2995,2,0)),0,VLOOKUP($E$2,'Quặng Sắt'!$A$6:$H$2995,2,0))</f>
        <v>96.510806932835308</v>
      </c>
      <c r="H12" s="280">
        <f>+IF(ISERROR(VLOOKUP($E$2,'Quặng Sắt'!$A$6:$H$2995,4,0)),0,VLOOKUP($E$2,'Quặng Sắt'!$A$6:$H$2995,4,0))</f>
        <v>82.487869173363521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5" t="s">
        <v>1000</v>
      </c>
      <c r="F16" s="405"/>
      <c r="G16" s="405"/>
      <c r="H16" s="405"/>
      <c r="I16" s="405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23260</v>
      </c>
      <c r="E17" s="405" t="s">
        <v>1003</v>
      </c>
      <c r="F17" s="405"/>
      <c r="G17" s="405"/>
      <c r="H17" s="405"/>
      <c r="I17" s="405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7.0251200000000003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6" t="s">
        <v>17</v>
      </c>
      <c r="B19" s="406"/>
      <c r="C19" s="406"/>
      <c r="D19" s="406"/>
      <c r="E19" s="406"/>
      <c r="F19" s="406"/>
      <c r="G19" s="406"/>
      <c r="H19" s="406"/>
      <c r="I19" s="406"/>
    </row>
    <row r="20" spans="1:12" ht="15.75" customHeight="1" x14ac:dyDescent="0.25">
      <c r="A20" s="400" t="s">
        <v>656</v>
      </c>
      <c r="B20" s="401"/>
      <c r="C20" s="400" t="s">
        <v>18</v>
      </c>
      <c r="D20" s="402"/>
      <c r="E20" s="402"/>
      <c r="F20" s="402"/>
      <c r="G20" s="402"/>
      <c r="H20" s="402"/>
      <c r="I20" s="402"/>
    </row>
    <row r="35" spans="1:12" ht="15" customHeight="1" x14ac:dyDescent="0.25">
      <c r="A35" s="407" t="s">
        <v>657</v>
      </c>
      <c r="B35" s="407"/>
      <c r="C35" s="408" t="s">
        <v>4</v>
      </c>
      <c r="D35" s="408"/>
      <c r="E35" s="408"/>
      <c r="F35" s="408"/>
      <c r="G35" s="408"/>
      <c r="H35" s="408"/>
      <c r="I35" s="408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7" t="s">
        <v>705</v>
      </c>
      <c r="B50" s="407"/>
      <c r="C50" s="408" t="s">
        <v>706</v>
      </c>
      <c r="D50" s="408"/>
      <c r="E50" s="408"/>
      <c r="F50" s="408"/>
      <c r="G50" s="408"/>
      <c r="H50" s="408"/>
      <c r="I50" s="408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7" t="s">
        <v>721</v>
      </c>
      <c r="B68" s="407"/>
      <c r="C68" s="408" t="s">
        <v>722</v>
      </c>
      <c r="D68" s="408"/>
      <c r="E68" s="408"/>
      <c r="F68" s="408"/>
      <c r="G68" s="408"/>
      <c r="H68" s="408"/>
      <c r="I68" s="408"/>
    </row>
    <row r="83" spans="1:9" x14ac:dyDescent="0.25">
      <c r="A83" s="407" t="s">
        <v>759</v>
      </c>
      <c r="B83" s="407"/>
      <c r="C83" s="408" t="s">
        <v>760</v>
      </c>
      <c r="D83" s="408"/>
      <c r="E83" s="408"/>
      <c r="F83" s="408"/>
      <c r="G83" s="408"/>
      <c r="H83" s="408"/>
      <c r="I83" s="408"/>
    </row>
    <row r="101" spans="1:9" x14ac:dyDescent="0.25">
      <c r="A101" s="409" t="s">
        <v>1025</v>
      </c>
      <c r="B101" s="409"/>
      <c r="C101" s="409"/>
      <c r="D101" s="409"/>
      <c r="E101" s="409"/>
      <c r="F101" s="409"/>
      <c r="G101" s="409"/>
      <c r="H101" s="409"/>
      <c r="I101" s="409"/>
    </row>
    <row r="116" spans="1:9" x14ac:dyDescent="0.25">
      <c r="A116" s="409" t="s">
        <v>1026</v>
      </c>
      <c r="B116" s="409"/>
      <c r="C116" s="409"/>
      <c r="D116" s="409"/>
      <c r="E116" s="409"/>
      <c r="F116" s="409"/>
      <c r="G116" s="409"/>
      <c r="H116" s="409"/>
      <c r="I116" s="409"/>
    </row>
    <row r="129" spans="1:9" x14ac:dyDescent="0.25">
      <c r="A129" s="409" t="s">
        <v>1005</v>
      </c>
      <c r="B129" s="409"/>
      <c r="C129" s="409"/>
      <c r="D129" s="409"/>
      <c r="E129" s="409"/>
      <c r="F129" s="409"/>
      <c r="G129" s="409"/>
      <c r="H129" s="409"/>
      <c r="I129" s="409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3"/>
  <sheetViews>
    <sheetView workbookViewId="0">
      <pane ySplit="3" topLeftCell="A1213" activePane="bottomLeft" state="frozen"/>
      <selection pane="bottomLeft" activeCell="G1225" sqref="G1225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91" activePane="bottomLeft" state="frozen"/>
      <selection pane="bottomLeft" activeCell="F704" sqref="F704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x14ac:dyDescent="0.25">
      <c r="A705" s="128"/>
      <c r="B705" s="129"/>
    </row>
    <row r="706" spans="1:2" x14ac:dyDescent="0.25">
      <c r="A706" s="128"/>
      <c r="B706" s="129"/>
    </row>
    <row r="707" spans="1:2" x14ac:dyDescent="0.25">
      <c r="A707" s="128"/>
      <c r="B707" s="129"/>
    </row>
    <row r="708" spans="1:2" x14ac:dyDescent="0.25">
      <c r="A708" s="128"/>
      <c r="B708" s="129"/>
    </row>
    <row r="709" spans="1:2" x14ac:dyDescent="0.25">
      <c r="A709" s="128"/>
      <c r="B709" s="129"/>
    </row>
    <row r="710" spans="1:2" x14ac:dyDescent="0.25">
      <c r="A710" s="128"/>
      <c r="B710" s="129"/>
    </row>
    <row r="711" spans="1:2" x14ac:dyDescent="0.25">
      <c r="A711" s="128"/>
      <c r="B711" s="129"/>
    </row>
    <row r="712" spans="1:2" x14ac:dyDescent="0.25">
      <c r="A712" s="128"/>
      <c r="B712" s="129"/>
    </row>
    <row r="713" spans="1:2" x14ac:dyDescent="0.25">
      <c r="A713" s="128"/>
      <c r="B713" s="129"/>
    </row>
    <row r="714" spans="1:2" x14ac:dyDescent="0.25">
      <c r="A714" s="128"/>
      <c r="B714" s="129"/>
    </row>
    <row r="715" spans="1:2" x14ac:dyDescent="0.25">
      <c r="A715" s="128"/>
      <c r="B715" s="129"/>
    </row>
    <row r="716" spans="1:2" x14ac:dyDescent="0.25">
      <c r="A716" s="128"/>
      <c r="B716" s="129"/>
    </row>
    <row r="717" spans="1:2" x14ac:dyDescent="0.25">
      <c r="A717" s="128"/>
      <c r="B717" s="129"/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4"/>
  <sheetViews>
    <sheetView workbookViewId="0">
      <pane ySplit="3" topLeftCell="A567" activePane="bottomLeft" state="frozen"/>
      <selection pane="bottomLeft" activeCell="E583" sqref="E583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24" activePane="bottomLeft" state="frozen"/>
      <selection pane="bottomLeft" activeCell="K1435" sqref="K1435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5925.5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37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37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37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37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76"/>
      <c r="B1438" s="37"/>
      <c r="C1438" s="221"/>
      <c r="D1438" s="37"/>
      <c r="E1438" s="221"/>
      <c r="F1438" s="37"/>
    </row>
    <row r="1439" spans="1:8" x14ac:dyDescent="0.25">
      <c r="A1439" s="176"/>
      <c r="B1439" s="37"/>
      <c r="C1439" s="221"/>
      <c r="D1439" s="37"/>
      <c r="E1439" s="221"/>
      <c r="F1439" s="37"/>
    </row>
    <row r="1440" spans="1:8" x14ac:dyDescent="0.25">
      <c r="A1440" s="176"/>
      <c r="B1440" s="37"/>
      <c r="C1440" s="221"/>
      <c r="D1440" s="37"/>
      <c r="E1440" s="221"/>
      <c r="F1440" s="37"/>
    </row>
    <row r="1441" spans="1:6" x14ac:dyDescent="0.25">
      <c r="A1441" s="176"/>
      <c r="B1441" s="37"/>
      <c r="C1441" s="221"/>
      <c r="D1441" s="37"/>
      <c r="E1441" s="221"/>
      <c r="F1441" s="37"/>
    </row>
    <row r="1442" spans="1:6" x14ac:dyDescent="0.25">
      <c r="A1442" s="176"/>
      <c r="B1442" s="37"/>
      <c r="C1442" s="221"/>
      <c r="D1442" s="37"/>
      <c r="E1442" s="221"/>
      <c r="F1442" s="37"/>
    </row>
    <row r="1443" spans="1:6" x14ac:dyDescent="0.25">
      <c r="A1443" s="176"/>
      <c r="B1443" s="37"/>
      <c r="C1443" s="221"/>
      <c r="D1443" s="37"/>
      <c r="E1443" s="221"/>
      <c r="F1443" s="37"/>
    </row>
    <row r="1444" spans="1:6" x14ac:dyDescent="0.25">
      <c r="A1444" s="176"/>
      <c r="B1444" s="37"/>
      <c r="C1444" s="221"/>
      <c r="D1444" s="37"/>
      <c r="E1444" s="221"/>
      <c r="F1444" s="37"/>
    </row>
    <row r="1445" spans="1:6" x14ac:dyDescent="0.25">
      <c r="A1445" s="176"/>
      <c r="B1445" s="37"/>
      <c r="C1445" s="221"/>
      <c r="D1445" s="37"/>
      <c r="E1445" s="221"/>
      <c r="F1445" s="37"/>
    </row>
    <row r="1446" spans="1:6" x14ac:dyDescent="0.25">
      <c r="A1446" s="176"/>
      <c r="B1446" s="37"/>
      <c r="C1446" s="221"/>
      <c r="D1446" s="37"/>
      <c r="E1446" s="221"/>
      <c r="F1446" s="37"/>
    </row>
    <row r="1447" spans="1:6" x14ac:dyDescent="0.25">
      <c r="A1447" s="176"/>
      <c r="B1447" s="37"/>
      <c r="C1447" s="221"/>
      <c r="D1447" s="37"/>
      <c r="E1447" s="221"/>
      <c r="F1447" s="37"/>
    </row>
    <row r="1448" spans="1:6" x14ac:dyDescent="0.25">
      <c r="A1448" s="176"/>
      <c r="B1448" s="37"/>
      <c r="C1448" s="221"/>
      <c r="D1448" s="37"/>
      <c r="E1448" s="221"/>
      <c r="F1448" s="37"/>
    </row>
    <row r="1449" spans="1:6" x14ac:dyDescent="0.25">
      <c r="A1449" s="176"/>
      <c r="B1449" s="37"/>
      <c r="C1449" s="221"/>
      <c r="D1449" s="37"/>
      <c r="E1449" s="221"/>
      <c r="F1449" s="37"/>
    </row>
    <row r="1450" spans="1:6" x14ac:dyDescent="0.25">
      <c r="A1450" s="176"/>
      <c r="B1450" s="37"/>
      <c r="C1450" s="221"/>
      <c r="D1450" s="37"/>
      <c r="E1450" s="221"/>
      <c r="F1450" s="37"/>
    </row>
    <row r="1451" spans="1:6" x14ac:dyDescent="0.25">
      <c r="A1451" s="176"/>
      <c r="B1451" s="37"/>
      <c r="C1451" s="221"/>
      <c r="D1451" s="37"/>
      <c r="E1451" s="221"/>
      <c r="F1451" s="37"/>
    </row>
    <row r="1452" spans="1:6" x14ac:dyDescent="0.25">
      <c r="A1452" s="176"/>
      <c r="B1452" s="37"/>
      <c r="C1452" s="221"/>
      <c r="D1452" s="37"/>
      <c r="E1452" s="221"/>
      <c r="F1452" s="37"/>
    </row>
    <row r="1453" spans="1:6" x14ac:dyDescent="0.25">
      <c r="A1453" s="176"/>
      <c r="B1453" s="37"/>
      <c r="C1453" s="221"/>
      <c r="D1453" s="37"/>
      <c r="E1453" s="221"/>
      <c r="F1453" s="37"/>
    </row>
    <row r="1454" spans="1:6" x14ac:dyDescent="0.25">
      <c r="A1454" s="176"/>
      <c r="B1454" s="37"/>
      <c r="C1454" s="221"/>
      <c r="D1454" s="37"/>
      <c r="E1454" s="221"/>
      <c r="F1454" s="37"/>
    </row>
    <row r="1455" spans="1:6" x14ac:dyDescent="0.25">
      <c r="A1455" s="176"/>
      <c r="B1455" s="37"/>
      <c r="C1455" s="221"/>
      <c r="D1455" s="37"/>
      <c r="E1455" s="221"/>
      <c r="F1455" s="37"/>
    </row>
    <row r="1456" spans="1:6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5"/>
  <sheetViews>
    <sheetView showZeros="0" workbookViewId="0">
      <pane ySplit="4" topLeftCell="A1422" activePane="bottomLeft" state="frozen"/>
      <selection pane="bottomLeft" activeCell="C1435" sqref="C1435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35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35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35" si="59">+IF(F1329=0,"",C1329/F1329)</f>
        <v>2351.2215433039687</v>
      </c>
      <c r="C1329" s="37">
        <v>16150</v>
      </c>
      <c r="D1329" s="37">
        <f t="shared" ref="D1329:D1435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22" activePane="bottomLeft" state="frozen"/>
      <selection pane="bottomLeft" activeCell="K1434" sqref="K1434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35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35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35" si="57">+IF(F1359=0,"",C1359/F1359)</f>
        <v>595.09888728905969</v>
      </c>
      <c r="C1359" s="212">
        <v>4224</v>
      </c>
      <c r="D1359" s="20">
        <f t="shared" ref="D1359:D1435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F1436" s="43"/>
    </row>
    <row r="1437" spans="1:8" x14ac:dyDescent="0.25">
      <c r="F1437" s="43"/>
    </row>
    <row r="1438" spans="1:8" x14ac:dyDescent="0.25">
      <c r="F1438" s="43"/>
    </row>
    <row r="1439" spans="1:8" x14ac:dyDescent="0.25">
      <c r="F1439" s="43"/>
    </row>
    <row r="1440" spans="1:8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2"/>
  <sheetViews>
    <sheetView zoomScale="85" zoomScaleNormal="85" workbookViewId="0">
      <pane ySplit="4" topLeftCell="A1418" activePane="bottomLeft" state="frozen"/>
      <selection pane="bottomLeft" activeCell="F1435" sqref="F1435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2233.7422979689586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32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32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32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32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9"/>
  <sheetViews>
    <sheetView zoomScale="115" zoomScaleNormal="115" workbookViewId="0">
      <pane ySplit="5" topLeftCell="A971" activePane="bottomLeft" state="frozen"/>
      <selection pane="bottomLeft" activeCell="J981" sqref="J981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79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79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79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79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4"/>
  <sheetViews>
    <sheetView workbookViewId="0">
      <pane xSplit="1" ySplit="5" topLeftCell="B303" activePane="bottomRight" state="frozen"/>
      <selection pane="topRight" activeCell="B1" sqref="B1"/>
      <selection pane="bottomLeft" activeCell="A6" sqref="A6"/>
      <selection pane="bottomRight" activeCell="L312" sqref="L312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4" si="38">+IF(F198=0,"",C198/F198)</f>
        <v>259.72002181648185</v>
      </c>
      <c r="C198" s="323">
        <v>1800</v>
      </c>
      <c r="D198" s="1">
        <f t="shared" ref="D198:D314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14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108" workbookViewId="0">
      <selection activeCell="J124" sqref="J124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29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8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29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>B129/1.17</f>
        <v>82.487869173363521</v>
      </c>
      <c r="E129" s="382"/>
      <c r="F129" s="350">
        <f>USD_CNY!B1222</f>
        <v>7.0251200000000003</v>
      </c>
      <c r="G129" s="383">
        <f t="shared" si="1"/>
        <v>-3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workbookViewId="0">
      <pane xSplit="1" ySplit="5" topLeftCell="B295" activePane="bottomRight" state="frozen"/>
      <selection pane="topRight" activeCell="B1" sqref="B1"/>
      <selection pane="bottomLeft" activeCell="A6" sqref="A6"/>
      <selection pane="bottomRight" activeCell="A305" sqref="A305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01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01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01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5" spans="1:1" x14ac:dyDescent="0.25">
      <c r="A305" s="388" t="s">
        <v>1041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2019-11-28T06:56:45Z</dcterms:modified>
</cp:coreProperties>
</file>