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8520" tabRatio="666" activeTab="5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975" i="7" l="1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F310" i="15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<sst xmlns="http://schemas.openxmlformats.org/spreadsheetml/2006/main" count="4617" uniqueCount="1039">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</sst>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left" vertic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38944"/>
        <c:axId val="54740480"/>
      </c:areaChart>
      <c:dateAx>
        <c:axId val="547389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7404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7404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389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57056"/>
        <c:axId val="82958592"/>
      </c:areaChart>
      <c:dateAx>
        <c:axId val="829570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58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95859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570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44768"/>
        <c:axId val="84946304"/>
      </c:areaChart>
      <c:dateAx>
        <c:axId val="8494476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46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94630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447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70496"/>
        <c:axId val="84980480"/>
      </c:areaChart>
      <c:dateAx>
        <c:axId val="849704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804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98048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704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91776"/>
        <c:axId val="85293312"/>
      </c:areaChart>
      <c:dateAx>
        <c:axId val="852917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2933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2933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917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13408"/>
        <c:axId val="85314944"/>
      </c:areaChart>
      <c:dateAx>
        <c:axId val="8531340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31494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531494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134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76384"/>
        <c:axId val="38536320"/>
      </c:areaChart>
      <c:dateAx>
        <c:axId val="85376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8536320"/>
        <c:crosses val="autoZero"/>
        <c:auto val="1"/>
        <c:lblOffset val="100"/>
        <c:baseTimeUnit val="days"/>
      </c:dateAx>
      <c:valAx>
        <c:axId val="3853632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37638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16224"/>
        <c:axId val="42117760"/>
      </c:areaChart>
      <c:dateAx>
        <c:axId val="42116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2117760"/>
        <c:crosses val="autoZero"/>
        <c:auto val="1"/>
        <c:lblOffset val="100"/>
        <c:baseTimeUnit val="days"/>
      </c:dateAx>
      <c:valAx>
        <c:axId val="421177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21162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08416"/>
        <c:axId val="44147072"/>
      </c:areaChart>
      <c:dateAx>
        <c:axId val="44108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147072"/>
        <c:crosses val="autoZero"/>
        <c:auto val="1"/>
        <c:lblOffset val="100"/>
        <c:baseTimeUnit val="days"/>
      </c:dateAx>
      <c:valAx>
        <c:axId val="441470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1084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87904"/>
        <c:axId val="86989440"/>
      </c:areaChart>
      <c:dateAx>
        <c:axId val="86987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89440"/>
        <c:crosses val="autoZero"/>
        <c:auto val="1"/>
        <c:lblOffset val="100"/>
        <c:baseTimeUnit val="days"/>
      </c:dateAx>
      <c:valAx>
        <c:axId val="8698944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879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1728"/>
        <c:axId val="87015808"/>
      </c:lineChart>
      <c:dateAx>
        <c:axId val="87001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015808"/>
        <c:crosses val="autoZero"/>
        <c:auto val="1"/>
        <c:lblOffset val="100"/>
        <c:baseTimeUnit val="days"/>
      </c:dateAx>
      <c:valAx>
        <c:axId val="870158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00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68768"/>
        <c:axId val="54770304"/>
      </c:areaChart>
      <c:dateAx>
        <c:axId val="5476876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77030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477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687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5360"/>
        <c:axId val="87136896"/>
      </c:areaChart>
      <c:dateAx>
        <c:axId val="871353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136896"/>
        <c:crosses val="autoZero"/>
        <c:auto val="1"/>
        <c:lblOffset val="100"/>
        <c:baseTimeUnit val="days"/>
      </c:dateAx>
      <c:valAx>
        <c:axId val="871368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1353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74464"/>
        <c:axId val="87384448"/>
      </c:areaChart>
      <c:dateAx>
        <c:axId val="87374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384448"/>
        <c:crosses val="autoZero"/>
        <c:auto val="1"/>
        <c:lblOffset val="100"/>
        <c:baseTimeUnit val="days"/>
      </c:dateAx>
      <c:valAx>
        <c:axId val="8738444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3744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96736"/>
        <c:axId val="87398272"/>
      </c:barChart>
      <c:dateAx>
        <c:axId val="87396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398272"/>
        <c:crosses val="autoZero"/>
        <c:auto val="1"/>
        <c:lblOffset val="100"/>
        <c:baseTimeUnit val="days"/>
      </c:dateAx>
      <c:valAx>
        <c:axId val="873982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39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66528"/>
        <c:axId val="38588800"/>
      </c:areaChart>
      <c:dateAx>
        <c:axId val="38566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38588800"/>
        <c:crosses val="autoZero"/>
        <c:auto val="1"/>
        <c:lblOffset val="100"/>
        <c:baseTimeUnit val="days"/>
      </c:dateAx>
      <c:valAx>
        <c:axId val="3858880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856652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21312"/>
        <c:axId val="87422848"/>
      </c:areaChart>
      <c:dateAx>
        <c:axId val="87421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422848"/>
        <c:crosses val="autoZero"/>
        <c:auto val="1"/>
        <c:lblOffset val="100"/>
        <c:baseTimeUnit val="days"/>
      </c:dateAx>
      <c:valAx>
        <c:axId val="8742284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4213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45184"/>
        <c:axId val="87246720"/>
      </c:lineChart>
      <c:catAx>
        <c:axId val="87245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246720"/>
        <c:crosses val="autoZero"/>
        <c:auto val="1"/>
        <c:lblAlgn val="ctr"/>
        <c:lblOffset val="100"/>
        <c:noMultiLvlLbl val="0"/>
      </c:catAx>
      <c:valAx>
        <c:axId val="87246720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2451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83584"/>
        <c:axId val="87285120"/>
      </c:lineChart>
      <c:dateAx>
        <c:axId val="87283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285120"/>
        <c:crosses val="autoZero"/>
        <c:auto val="1"/>
        <c:lblOffset val="100"/>
        <c:baseTimeUnit val="days"/>
      </c:dateAx>
      <c:valAx>
        <c:axId val="872851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28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20160"/>
        <c:axId val="93021696"/>
      </c:areaChart>
      <c:dateAx>
        <c:axId val="93020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021696"/>
        <c:crosses val="autoZero"/>
        <c:auto val="1"/>
        <c:lblOffset val="100"/>
        <c:baseTimeUnit val="days"/>
      </c:dateAx>
      <c:valAx>
        <c:axId val="9302169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2016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45984"/>
        <c:axId val="93547520"/>
      </c:areaChart>
      <c:dateAx>
        <c:axId val="935459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547520"/>
        <c:crosses val="autoZero"/>
        <c:auto val="1"/>
        <c:lblOffset val="100"/>
        <c:baseTimeUnit val="days"/>
      </c:dateAx>
      <c:valAx>
        <c:axId val="935475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459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5600"/>
        <c:axId val="93467392"/>
      </c:lineChart>
      <c:dateAx>
        <c:axId val="93465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67392"/>
        <c:crosses val="autoZero"/>
        <c:auto val="1"/>
        <c:lblOffset val="100"/>
        <c:baseTimeUnit val="days"/>
      </c:dateAx>
      <c:valAx>
        <c:axId val="934673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656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31904"/>
        <c:axId val="82333696"/>
      </c:areaChart>
      <c:dateAx>
        <c:axId val="823319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336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33369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319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42944"/>
        <c:axId val="93093888"/>
      </c:areaChart>
      <c:dateAx>
        <c:axId val="93042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093888"/>
        <c:crosses val="autoZero"/>
        <c:auto val="1"/>
        <c:lblOffset val="100"/>
        <c:baseTimeUnit val="days"/>
      </c:dateAx>
      <c:valAx>
        <c:axId val="930938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42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93728"/>
        <c:axId val="93195264"/>
      </c:areaChart>
      <c:dateAx>
        <c:axId val="93193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195264"/>
        <c:crosses val="autoZero"/>
        <c:auto val="1"/>
        <c:lblOffset val="100"/>
        <c:baseTimeUnit val="days"/>
      </c:dateAx>
      <c:valAx>
        <c:axId val="931952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937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5744"/>
        <c:axId val="93229824"/>
      </c:lineChart>
      <c:dateAx>
        <c:axId val="93215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229824"/>
        <c:crosses val="autoZero"/>
        <c:auto val="1"/>
        <c:lblOffset val="100"/>
        <c:baseTimeUnit val="days"/>
      </c:dateAx>
      <c:valAx>
        <c:axId val="9322982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215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97472"/>
        <c:axId val="86699008"/>
      </c:areaChart>
      <c:dateAx>
        <c:axId val="86697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699008"/>
        <c:crosses val="autoZero"/>
        <c:auto val="1"/>
        <c:lblOffset val="100"/>
        <c:baseTimeUnit val="days"/>
      </c:dateAx>
      <c:valAx>
        <c:axId val="8669900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69747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01792"/>
        <c:axId val="99611776"/>
      </c:areaChart>
      <c:dateAx>
        <c:axId val="99601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611776"/>
        <c:crosses val="autoZero"/>
        <c:auto val="1"/>
        <c:lblOffset val="100"/>
        <c:baseTimeUnit val="days"/>
      </c:dateAx>
      <c:valAx>
        <c:axId val="9961177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017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59296"/>
        <c:axId val="99560832"/>
      </c:areaChart>
      <c:dateAx>
        <c:axId val="99559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560832"/>
        <c:crosses val="autoZero"/>
        <c:auto val="1"/>
        <c:lblOffset val="100"/>
        <c:baseTimeUnit val="days"/>
      </c:dateAx>
      <c:valAx>
        <c:axId val="9956083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5929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41248"/>
        <c:axId val="82363520"/>
      </c:areaChart>
      <c:dateAx>
        <c:axId val="823412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635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36352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3412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13408"/>
        <c:axId val="83314944"/>
      </c:areaChart>
      <c:dateAx>
        <c:axId val="8331340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14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14944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13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43232"/>
        <c:axId val="83344768"/>
      </c:areaChart>
      <c:catAx>
        <c:axId val="833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44768"/>
        <c:crosses val="autoZero"/>
        <c:auto val="1"/>
        <c:lblAlgn val="ctr"/>
        <c:lblOffset val="100"/>
        <c:noMultiLvlLbl val="0"/>
      </c:catAx>
      <c:valAx>
        <c:axId val="8334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43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60768"/>
        <c:axId val="82858752"/>
      </c:areaChart>
      <c:dateAx>
        <c:axId val="833607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85875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85875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607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0000"/>
        <c:axId val="82881536"/>
      </c:lineChart>
      <c:dateAx>
        <c:axId val="8288000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81536"/>
        <c:crosses val="autoZero"/>
        <c:auto val="1"/>
        <c:lblOffset val="100"/>
        <c:baseTimeUnit val="days"/>
      </c:dateAx>
      <c:valAx>
        <c:axId val="828815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8000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2016"/>
        <c:axId val="82932480"/>
      </c:lineChart>
      <c:dateAx>
        <c:axId val="8290201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32480"/>
        <c:crosses val="autoZero"/>
        <c:auto val="1"/>
        <c:lblOffset val="100"/>
        <c:baseTimeUnit val="days"/>
      </c:dateAx>
      <c:valAx>
        <c:axId val="829324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020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7" zoomScaleSheetLayoutView="85" workbookViewId="0">
      <selection activeCell="K24" sqref="K24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6" t="s">
        <v>1015</v>
      </c>
      <c r="B1" s="406"/>
      <c r="C1" s="406"/>
      <c r="D1" s="406"/>
      <c r="E1" s="406"/>
      <c r="F1" s="406"/>
      <c r="G1" s="406"/>
      <c r="H1" s="406"/>
      <c r="I1" s="406"/>
      <c r="J1" s="134"/>
      <c r="K1" s="292"/>
      <c r="L1" s="172"/>
      <c r="M1" s="135"/>
    </row>
    <row r="2" spans="1:13" x14ac:dyDescent="0.25">
      <c r="A2" s="407" t="s">
        <v>21</v>
      </c>
      <c r="B2" s="407"/>
      <c r="C2" s="407"/>
      <c r="D2" s="407"/>
      <c r="E2" s="384">
        <v>43791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46925</v>
      </c>
      <c r="E5" s="286">
        <f>+IF(ISERROR(VLOOKUP($E$2,Cu!$A$5:$H$1642,7,0)),0,VLOOKUP($E$2,Cu!$A$5:$H$1642,7,0))</f>
        <v>-140</v>
      </c>
      <c r="F5" s="281" t="s">
        <v>3</v>
      </c>
      <c r="G5" s="280">
        <f>+IF(ISERROR(VLOOKUP($E$2,Cu!$A$5:$H$1642,2,0)),0,VLOOKUP($E$2,Cu!$A$5:$H$1642,2,0))</f>
        <v>6672.0981882605201</v>
      </c>
      <c r="H5" s="280">
        <f>+IF(ISERROR(VLOOKUP($E$2,Cu!$A$5:$H$1642,4,0)),0,VLOOKUP($E$2,Cu!$A$5:$H$1642,4,0))</f>
        <v>5702.6480241542913</v>
      </c>
      <c r="I5" s="394">
        <f>+IF(ISERROR(VLOOKUP($E$2,Cu!$A$5:$H$1999,5,0)),0,VLOOKUP($E$2,Cu!$A$5:$H$1999,5,0))</f>
        <v>5813</v>
      </c>
      <c r="J5" s="377">
        <f>+IF(ISERROR(VLOOKUP($E$2,Cu!$A$5:$H$1642,8,0)),0,VLOOKUP($E$2,Cu!$A$5:$H$1642,8,0))</f>
        <v>-60</v>
      </c>
      <c r="K5" s="294"/>
      <c r="L5" s="3"/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15725</v>
      </c>
      <c r="E6" s="286">
        <f>+IF(ISERROR(VLOOKUP($E$2,Pb!$A$5:$H$1987,7,0)),0,VLOOKUP($E$2,Pb!$A$5:$H$1987,7,0))</f>
        <v>125</v>
      </c>
      <c r="F6" s="281" t="s">
        <v>3</v>
      </c>
      <c r="G6" s="280">
        <f>+IF(ISERROR(VLOOKUP($E$2,Pb!$A$5:$H$1987,2,0)),0,VLOOKUP($E$2,Pb!$A$5:$H$1987,2,0))</f>
        <v>2235.8815985167112</v>
      </c>
      <c r="H6" s="280">
        <f>+IF(ISERROR(VLOOKUP($E$2,Pb!$A$5:$H$1987,4,0)),0,VLOOKUP($E$2,Pb!$A$5:$H$1987,4,0))</f>
        <v>1911.0099132621465</v>
      </c>
      <c r="I6" s="394">
        <f>+IF(ISERROR(VLOOKUP($E$2,Pb!$A$5:$H$1987,5,0)),0,VLOOKUP($E$2,Pb!$A$5:$H$1987,5,0))</f>
        <v>1972.5</v>
      </c>
      <c r="J6" s="377">
        <f>+IF(ISERROR(VLOOKUP($E$2,Pb!$A$5:$H$1642,8,0)),0,VLOOKUP($E$2,Pb!$A$5:$H$1642,8,0))</f>
        <v>-24.5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4096</v>
      </c>
      <c r="E7" s="286">
        <f>+IF(ISERROR(VLOOKUP($E$2,Ag!$A$5:$H$1986,7,0)),0,VLOOKUP($E$2,Ag!$A$5:$H$1986,7,0))</f>
        <v>-25</v>
      </c>
      <c r="F7" s="281" t="s">
        <v>6</v>
      </c>
      <c r="G7" s="280">
        <f>+IF(ISERROR(VLOOKUP($E$2,Ag!$A$5:$H$1517,2,0)),0,VLOOKUP($E$2,Ag!$A$5:$H$1517,2,0))</f>
        <v>582.39561383303339</v>
      </c>
      <c r="H7" s="280">
        <f>+IF(ISERROR(VLOOKUP($E$2,Ag!$A$5:$H$1517,4,0)),0,VLOOKUP($E$2,Ag!$A$5:$H$1517,4,0))</f>
        <v>497.77402891712256</v>
      </c>
      <c r="I7" s="394">
        <f>+IF(ISERROR(VLOOKUP($E$2,Ag!$A$5:$H$1517,5,0)),0,VLOOKUP($E$2,Ag!$A$5:$H$1517,5,0))</f>
        <v>548.49</v>
      </c>
      <c r="J7" s="377">
        <f>+IF(ISERROR(VLOOKUP($E$2,Ag!$A$5:$H$1642,8,0)),0,VLOOKUP($E$2,Ag!$A$5:$H$1642,8,0))</f>
        <v>-2.0900000000000318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18370</v>
      </c>
      <c r="E8" s="286">
        <f>+IF(ISERROR(VLOOKUP($E$2,Zn!$A$5:$H$2994,7,0)),0,VLOOKUP($E$2,Zn!$A$5:$H$2994,7,0))</f>
        <v>130</v>
      </c>
      <c r="F8" s="281" t="s">
        <v>3</v>
      </c>
      <c r="G8" s="280">
        <f>+IF(ISERROR(VLOOKUP($E$2,Zn!$A$5:$H$2994,2,0)),0,VLOOKUP($E$2,Zn!$A$5:$H$2994,2,0))</f>
        <v>2611.964703640826</v>
      </c>
      <c r="H8" s="280">
        <f>+IF(ISERROR(VLOOKUP($E$2,Zn!$A$5:$H$2994,4,0)),0,VLOOKUP($E$2,Zn!$A$5:$H$2994,4,0))</f>
        <v>2232.4484646502788</v>
      </c>
      <c r="I8" s="394">
        <f>+IF(ISERROR(VLOOKUP($E$2,Zn!$A$5:$H$2994,5,0)),0,VLOOKUP($E$2,Zn!$A$5:$H$2994,5,0))</f>
        <v>2328</v>
      </c>
      <c r="J8" s="377">
        <f>+IF(ISERROR(VLOOKUP($E$2,Zn!$A$5:$H$1642,8,0)),0,VLOOKUP($E$2,Zn!$A$5:$H$1642,8,0))</f>
        <v>-32.5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119750</v>
      </c>
      <c r="E9" s="286">
        <f>+IF(ISERROR(VLOOKUP($E$2,Ni!$A$6:$H$2996,7,0)),0,VLOOKUP($E$2,Ni!$A$6:$H$2996,7,0))</f>
        <v>200</v>
      </c>
      <c r="F9" s="281" t="s">
        <v>3</v>
      </c>
      <c r="G9" s="280">
        <f>+IF(ISERROR(VLOOKUP($E$2,Ni!$A$6:$H$2996,2,0)),0,VLOOKUP($E$2,Ni!$A$6:$H$2996,2,0))</f>
        <v>17026.824891725035</v>
      </c>
      <c r="H9" s="280">
        <f>+IF(ISERROR(VLOOKUP($E$2,Ni!$A$6:$H$2996,4,0)),0,VLOOKUP($E$2,Ni!$A$6:$H$2996,4,0))</f>
        <v>14552.841787799176</v>
      </c>
      <c r="I9" s="394">
        <f>+IF(ISERROR(VLOOKUP($E$2,Ni!$A$6:$H$2996,5,0)),0,VLOOKUP($E$2,Ni!$A$6:$H$2996,5,0))</f>
        <v>14410</v>
      </c>
      <c r="J9" s="377">
        <f>+IF(ISERROR(VLOOKUP($E$2,Ni!$A$5:$H$1642,8,0)),0,VLOOKUP($E$2,Ni!$A$5:$H$1642,8,0))</f>
        <v>100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1740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247.40438673571242</v>
      </c>
      <c r="H10" s="280">
        <f>+IF(ISERROR(VLOOKUP($E$2,Coke!$A$6:$H$2997,4,0)),0,VLOOKUP($E$2,Coke!$A$6:$H$2997,4,0))</f>
        <v>211.45674079975421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4075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0</v>
      </c>
      <c r="H11" s="280">
        <f>+IF(ISERROR(VLOOKUP($E$2,Steel!$A$6:$H$2995,4,0)),0,VLOOKUP($E$2,Steel!$A$6:$H$2995,4,0))</f>
        <v>0</v>
      </c>
      <c r="I11" s="394">
        <f>+IF(ISERROR(VLOOKUP($E$2,Steel!$A$6:$H$2995,5,0)),0,VLOOKUP($E$2,Steel!$A$6:$H$2995,5,0))</f>
        <v>0</v>
      </c>
      <c r="J11" s="377">
        <f>+IF(ISERROR(VLOOKUP($E$2,Steel!$A$5:$H$1642,8,0)),0,VLOOKUP($E$2,Steel!$A$5:$H$1642,8,0))</f>
        <v>0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665</v>
      </c>
      <c r="E12" s="286">
        <f>+IF(ISERROR(VLOOKUP($E$2,'Quặng Sắt'!$A$6:$H$2995,7,0)),0,VLOOKUP($E$2,'Quặng Sắt'!$A$6:$H$2995,7,0))</f>
        <v>-1</v>
      </c>
      <c r="F12" s="281" t="s">
        <v>2</v>
      </c>
      <c r="G12" s="280">
        <f>+IF(ISERROR(VLOOKUP($E$2,'Quặng Sắt'!$A$6:$H$2995,2,0)),0,VLOOKUP($E$2,'Quặng Sắt'!$A$6:$H$2995,2,0))</f>
        <v>94.442519300358455</v>
      </c>
      <c r="H12" s="280">
        <f>+IF(ISERROR(VLOOKUP($E$2,'Quặng Sắt'!$A$6:$H$2995,4,0)),0,VLOOKUP($E$2,'Quặng Sắt'!$A$6:$H$2995,4,0))</f>
        <v>80.720101966118349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8" t="s">
        <v>1000</v>
      </c>
      <c r="F16" s="408"/>
      <c r="G16" s="408"/>
      <c r="H16" s="408"/>
      <c r="I16" s="408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23260</v>
      </c>
      <c r="E17" s="408" t="s">
        <v>1003</v>
      </c>
      <c r="F17" s="408"/>
      <c r="G17" s="408"/>
      <c r="H17" s="408"/>
      <c r="I17" s="408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7.0330199999999996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9" t="s">
        <v>17</v>
      </c>
      <c r="B19" s="409"/>
      <c r="C19" s="409"/>
      <c r="D19" s="409"/>
      <c r="E19" s="409"/>
      <c r="F19" s="409"/>
      <c r="G19" s="409"/>
      <c r="H19" s="409"/>
      <c r="I19" s="409"/>
    </row>
    <row r="20" spans="1:12" ht="15.75" customHeight="1" x14ac:dyDescent="0.25">
      <c r="A20" s="403" t="s">
        <v>656</v>
      </c>
      <c r="B20" s="404"/>
      <c r="C20" s="403" t="s">
        <v>18</v>
      </c>
      <c r="D20" s="405"/>
      <c r="E20" s="405"/>
      <c r="F20" s="405"/>
      <c r="G20" s="405"/>
      <c r="H20" s="405"/>
      <c r="I20" s="405"/>
    </row>
    <row r="35" spans="1:12" ht="15" customHeight="1" x14ac:dyDescent="0.25">
      <c r="A35" s="401" t="s">
        <v>657</v>
      </c>
      <c r="B35" s="401"/>
      <c r="C35" s="402" t="s">
        <v>4</v>
      </c>
      <c r="D35" s="402"/>
      <c r="E35" s="402"/>
      <c r="F35" s="402"/>
      <c r="G35" s="402"/>
      <c r="H35" s="402"/>
      <c r="I35" s="402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1" t="s">
        <v>705</v>
      </c>
      <c r="B50" s="401"/>
      <c r="C50" s="402" t="s">
        <v>706</v>
      </c>
      <c r="D50" s="402"/>
      <c r="E50" s="402"/>
      <c r="F50" s="402"/>
      <c r="G50" s="402"/>
      <c r="H50" s="402"/>
      <c r="I50" s="402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1" t="s">
        <v>721</v>
      </c>
      <c r="B68" s="401"/>
      <c r="C68" s="402" t="s">
        <v>722</v>
      </c>
      <c r="D68" s="402"/>
      <c r="E68" s="402"/>
      <c r="F68" s="402"/>
      <c r="G68" s="402"/>
      <c r="H68" s="402"/>
      <c r="I68" s="402"/>
    </row>
    <row r="83" spans="1:9" x14ac:dyDescent="0.25">
      <c r="A83" s="401" t="s">
        <v>759</v>
      </c>
      <c r="B83" s="401"/>
      <c r="C83" s="402" t="s">
        <v>760</v>
      </c>
      <c r="D83" s="402"/>
      <c r="E83" s="402"/>
      <c r="F83" s="402"/>
      <c r="G83" s="402"/>
      <c r="H83" s="402"/>
      <c r="I83" s="402"/>
    </row>
    <row r="101" spans="1:9" x14ac:dyDescent="0.25">
      <c r="A101" s="400" t="s">
        <v>1025</v>
      </c>
      <c r="B101" s="400"/>
      <c r="C101" s="400"/>
      <c r="D101" s="400"/>
      <c r="E101" s="400"/>
      <c r="F101" s="400"/>
      <c r="G101" s="400"/>
      <c r="H101" s="400"/>
      <c r="I101" s="400"/>
    </row>
    <row r="116" spans="1:9" x14ac:dyDescent="0.25">
      <c r="A116" s="400" t="s">
        <v>1026</v>
      </c>
      <c r="B116" s="400"/>
      <c r="C116" s="400"/>
      <c r="D116" s="400"/>
      <c r="E116" s="400"/>
      <c r="F116" s="400"/>
      <c r="G116" s="400"/>
      <c r="H116" s="400"/>
      <c r="I116" s="400"/>
    </row>
    <row r="129" spans="1:9" x14ac:dyDescent="0.25">
      <c r="A129" s="400" t="s">
        <v>1005</v>
      </c>
      <c r="B129" s="400"/>
      <c r="C129" s="400"/>
      <c r="D129" s="400"/>
      <c r="E129" s="400"/>
      <c r="F129" s="400"/>
      <c r="G129" s="400"/>
      <c r="H129" s="400"/>
      <c r="I129" s="400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9"/>
  <sheetViews>
    <sheetView workbookViewId="0">
      <pane ySplit="3" topLeftCell="A1204" activePane="bottomLeft" state="frozen"/>
      <selection pane="bottomLeft" activeCell="G1215" sqref="G1215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82" activePane="bottomLeft" state="frozen"/>
      <selection pane="bottomLeft" activeCell="F696" sqref="F696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x14ac:dyDescent="0.25">
      <c r="A701" s="128"/>
      <c r="B701" s="129"/>
    </row>
    <row r="702" spans="1:2" x14ac:dyDescent="0.25">
      <c r="A702" s="128"/>
      <c r="B702" s="129"/>
    </row>
    <row r="703" spans="1:2" x14ac:dyDescent="0.25">
      <c r="A703" s="128"/>
      <c r="B703" s="129"/>
    </row>
    <row r="704" spans="1:2" x14ac:dyDescent="0.25">
      <c r="A704" s="128"/>
      <c r="B704" s="129"/>
    </row>
    <row r="705" spans="1:2" x14ac:dyDescent="0.25">
      <c r="A705" s="128"/>
      <c r="B705" s="129"/>
    </row>
    <row r="706" spans="1:2" x14ac:dyDescent="0.25">
      <c r="A706" s="128"/>
      <c r="B706" s="129"/>
    </row>
    <row r="707" spans="1:2" x14ac:dyDescent="0.25">
      <c r="A707" s="128"/>
      <c r="B707" s="129"/>
    </row>
    <row r="708" spans="1:2" x14ac:dyDescent="0.25">
      <c r="A708" s="128"/>
      <c r="B708" s="129"/>
    </row>
    <row r="709" spans="1:2" x14ac:dyDescent="0.25">
      <c r="A709" s="128"/>
      <c r="B709" s="129"/>
    </row>
    <row r="710" spans="1:2" x14ac:dyDescent="0.25">
      <c r="A710" s="128"/>
      <c r="B710" s="129"/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pane ySplit="3" topLeftCell="A567" activePane="bottomLeft" state="frozen"/>
      <selection pane="bottomLeft" activeCell="J575" sqref="J575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2" x14ac:dyDescent="0.25">
      <c r="A577" s="261">
        <v>43788</v>
      </c>
      <c r="B577" s="262">
        <v>3332</v>
      </c>
    </row>
    <row r="578" spans="1:2" x14ac:dyDescent="0.25">
      <c r="A578" s="261">
        <v>43789</v>
      </c>
      <c r="B578" s="262">
        <v>3330</v>
      </c>
    </row>
    <row r="579" spans="1:2" x14ac:dyDescent="0.25">
      <c r="A579" s="261">
        <v>43790</v>
      </c>
      <c r="B579" s="262">
        <v>3325</v>
      </c>
    </row>
    <row r="580" spans="1:2" x14ac:dyDescent="0.25">
      <c r="A580" s="261">
        <v>43791</v>
      </c>
      <c r="B580" s="262">
        <v>3331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24" activePane="bottomLeft" state="frozen"/>
      <selection pane="bottomLeft" activeCell="K1435" sqref="K1435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5813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33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33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33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33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76"/>
      <c r="B1434" s="37"/>
      <c r="C1434" s="221"/>
      <c r="D1434" s="37"/>
      <c r="E1434" s="221"/>
      <c r="F1434" s="37"/>
    </row>
    <row r="1435" spans="1:8" x14ac:dyDescent="0.25">
      <c r="A1435" s="176"/>
      <c r="B1435" s="37"/>
      <c r="C1435" s="221"/>
      <c r="D1435" s="37"/>
      <c r="E1435" s="221"/>
      <c r="F1435" s="37"/>
    </row>
    <row r="1436" spans="1:8" x14ac:dyDescent="0.25">
      <c r="A1436" s="176"/>
      <c r="B1436" s="37"/>
      <c r="C1436" s="221"/>
      <c r="D1436" s="37"/>
      <c r="E1436" s="221"/>
      <c r="F1436" s="37"/>
    </row>
    <row r="1437" spans="1:8" x14ac:dyDescent="0.25">
      <c r="A1437" s="176"/>
      <c r="B1437" s="37"/>
      <c r="C1437" s="221"/>
      <c r="D1437" s="37"/>
      <c r="E1437" s="221"/>
      <c r="F1437" s="37"/>
    </row>
    <row r="1438" spans="1:8" x14ac:dyDescent="0.25">
      <c r="A1438" s="176"/>
      <c r="B1438" s="37"/>
      <c r="C1438" s="221"/>
      <c r="D1438" s="37"/>
      <c r="E1438" s="221"/>
      <c r="F1438" s="37"/>
    </row>
    <row r="1439" spans="1:8" x14ac:dyDescent="0.25">
      <c r="A1439" s="176"/>
      <c r="B1439" s="37"/>
      <c r="C1439" s="221"/>
      <c r="D1439" s="37"/>
      <c r="E1439" s="221"/>
      <c r="F1439" s="37"/>
    </row>
    <row r="1440" spans="1:8" x14ac:dyDescent="0.25">
      <c r="A1440" s="176"/>
      <c r="B1440" s="37"/>
      <c r="C1440" s="221"/>
      <c r="D1440" s="37"/>
      <c r="E1440" s="221"/>
      <c r="F1440" s="37"/>
    </row>
    <row r="1441" spans="1:6" x14ac:dyDescent="0.25">
      <c r="A1441" s="176"/>
      <c r="B1441" s="37"/>
      <c r="C1441" s="221"/>
      <c r="D1441" s="37"/>
      <c r="E1441" s="221"/>
      <c r="F1441" s="37"/>
    </row>
    <row r="1442" spans="1:6" x14ac:dyDescent="0.25">
      <c r="A1442" s="176"/>
      <c r="B1442" s="37"/>
      <c r="C1442" s="221"/>
      <c r="D1442" s="37"/>
      <c r="E1442" s="221"/>
      <c r="F1442" s="37"/>
    </row>
    <row r="1443" spans="1:6" x14ac:dyDescent="0.25">
      <c r="A1443" s="176"/>
      <c r="B1443" s="37"/>
      <c r="C1443" s="221"/>
      <c r="D1443" s="37"/>
      <c r="E1443" s="221"/>
      <c r="F1443" s="37"/>
    </row>
    <row r="1444" spans="1:6" x14ac:dyDescent="0.25">
      <c r="A1444" s="176"/>
      <c r="B1444" s="37"/>
      <c r="C1444" s="221"/>
      <c r="D1444" s="37"/>
      <c r="E1444" s="221"/>
      <c r="F1444" s="37"/>
    </row>
    <row r="1445" spans="1:6" x14ac:dyDescent="0.25">
      <c r="A1445" s="176"/>
      <c r="B1445" s="37"/>
      <c r="C1445" s="221"/>
      <c r="D1445" s="37"/>
      <c r="E1445" s="221"/>
      <c r="F1445" s="37"/>
    </row>
    <row r="1446" spans="1:6" x14ac:dyDescent="0.25">
      <c r="A1446" s="176"/>
      <c r="B1446" s="37"/>
      <c r="C1446" s="221"/>
      <c r="D1446" s="37"/>
      <c r="E1446" s="221"/>
      <c r="F1446" s="37"/>
    </row>
    <row r="1447" spans="1:6" x14ac:dyDescent="0.25">
      <c r="A1447" s="176"/>
      <c r="B1447" s="37"/>
      <c r="C1447" s="221"/>
      <c r="D1447" s="37"/>
      <c r="E1447" s="221"/>
      <c r="F1447" s="37"/>
    </row>
    <row r="1448" spans="1:6" x14ac:dyDescent="0.25">
      <c r="A1448" s="176"/>
      <c r="B1448" s="37"/>
      <c r="C1448" s="221"/>
      <c r="D1448" s="37"/>
      <c r="E1448" s="221"/>
      <c r="F1448" s="37"/>
    </row>
    <row r="1449" spans="1:6" x14ac:dyDescent="0.25">
      <c r="A1449" s="176"/>
      <c r="B1449" s="37"/>
      <c r="C1449" s="221"/>
      <c r="D1449" s="37"/>
      <c r="E1449" s="221"/>
      <c r="F1449" s="37"/>
    </row>
    <row r="1450" spans="1:6" x14ac:dyDescent="0.25">
      <c r="A1450" s="176"/>
      <c r="B1450" s="37"/>
      <c r="C1450" s="221"/>
      <c r="D1450" s="37"/>
      <c r="E1450" s="221"/>
      <c r="F1450" s="37"/>
    </row>
    <row r="1451" spans="1:6" x14ac:dyDescent="0.25">
      <c r="A1451" s="176"/>
      <c r="B1451" s="37"/>
      <c r="C1451" s="221"/>
      <c r="D1451" s="37"/>
      <c r="E1451" s="221"/>
      <c r="F1451" s="37"/>
    </row>
    <row r="1452" spans="1:6" x14ac:dyDescent="0.25">
      <c r="A1452" s="176"/>
      <c r="B1452" s="37"/>
      <c r="C1452" s="221"/>
      <c r="D1452" s="37"/>
      <c r="E1452" s="221"/>
      <c r="F1452" s="37"/>
    </row>
    <row r="1453" spans="1:6" x14ac:dyDescent="0.25">
      <c r="A1453" s="176"/>
      <c r="B1453" s="37"/>
      <c r="C1453" s="221"/>
      <c r="D1453" s="37"/>
      <c r="E1453" s="221"/>
      <c r="F1453" s="37"/>
    </row>
    <row r="1454" spans="1:6" x14ac:dyDescent="0.25">
      <c r="A1454" s="176"/>
      <c r="B1454" s="37"/>
      <c r="C1454" s="221"/>
      <c r="D1454" s="37"/>
      <c r="E1454" s="221"/>
      <c r="F1454" s="37"/>
    </row>
    <row r="1455" spans="1:6" x14ac:dyDescent="0.25">
      <c r="A1455" s="176"/>
      <c r="B1455" s="37"/>
      <c r="C1455" s="221"/>
      <c r="D1455" s="37"/>
      <c r="E1455" s="221"/>
      <c r="F1455" s="37"/>
    </row>
    <row r="1456" spans="1:6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1"/>
  <sheetViews>
    <sheetView showZeros="0" workbookViewId="0">
      <pane ySplit="4" topLeftCell="A1422" activePane="bottomLeft" state="frozen"/>
      <selection pane="bottomLeft" activeCell="B1430" sqref="B1430:B1431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31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31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31" si="59">+IF(F1329=0,"",C1329/F1329)</f>
        <v>2351.2215433039687</v>
      </c>
      <c r="C1329" s="37">
        <v>16150</v>
      </c>
      <c r="D1329" s="37">
        <f t="shared" ref="D1329:D1431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16" activePane="bottomLeft" state="frozen"/>
      <selection pane="bottomLeft" activeCell="L1428" sqref="L1428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31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31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31" si="57">+IF(F1359=0,"",C1359/F1359)</f>
        <v>595.09888728905969</v>
      </c>
      <c r="C1359" s="212">
        <v>4224</v>
      </c>
      <c r="D1359" s="20">
        <f t="shared" ref="D1359:D1431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F1432" s="43"/>
    </row>
    <row r="1433" spans="1:8" x14ac:dyDescent="0.25">
      <c r="F1433" s="43"/>
    </row>
    <row r="1434" spans="1:8" x14ac:dyDescent="0.25">
      <c r="F1434" s="43"/>
    </row>
    <row r="1435" spans="1:8" x14ac:dyDescent="0.25">
      <c r="F1435" s="43"/>
    </row>
    <row r="1436" spans="1:8" x14ac:dyDescent="0.25">
      <c r="F1436" s="43"/>
    </row>
    <row r="1437" spans="1:8" x14ac:dyDescent="0.25">
      <c r="F1437" s="43"/>
    </row>
    <row r="1438" spans="1:8" x14ac:dyDescent="0.25">
      <c r="F1438" s="43"/>
    </row>
    <row r="1439" spans="1:8" x14ac:dyDescent="0.25">
      <c r="F1439" s="43"/>
    </row>
    <row r="1440" spans="1:8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8"/>
  <sheetViews>
    <sheetView zoomScale="85" zoomScaleNormal="85" workbookViewId="0">
      <pane ySplit="4" topLeftCell="A1412" activePane="bottomLeft" state="frozen"/>
      <selection pane="bottomLeft" activeCell="K1425" sqref="K1425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2232.4484646502788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28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28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28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28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5"/>
  <sheetViews>
    <sheetView tabSelected="1" zoomScale="115" zoomScaleNormal="115" workbookViewId="0">
      <pane ySplit="5" topLeftCell="A965" activePane="bottomLeft" state="frozen"/>
      <selection pane="bottomLeft" activeCell="I971" sqref="I971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75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75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75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75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workbookViewId="0">
      <pane xSplit="1" ySplit="5" topLeftCell="B300" activePane="bottomRight" state="frozen"/>
      <selection pane="topRight" activeCell="B1" sqref="B1"/>
      <selection pane="bottomLeft" activeCell="A6" sqref="A6"/>
      <selection pane="bottomRight" activeCell="B309" sqref="B309:B310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0" si="38">+IF(F198=0,"",C198/F198)</f>
        <v>259.72002181648185</v>
      </c>
      <c r="C198" s="323">
        <v>1800</v>
      </c>
      <c r="D198" s="1">
        <f t="shared" ref="D198:D310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10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105" workbookViewId="0">
      <selection activeCell="B124" sqref="B124:B125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25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5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25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workbookViewId="0">
      <pane xSplit="1" ySplit="5" topLeftCell="B293" activePane="bottomRight" state="frozen"/>
      <selection pane="topRight" activeCell="B1" sqref="B1"/>
      <selection pane="bottomLeft" activeCell="A6" sqref="A6"/>
      <selection pane="bottomRight" activeCell="M303" sqref="M303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296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296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296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C297" s="368">
        <v>4075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2019-11-22T03:55:45Z</dcterms:modified>
</cp:coreProperties>
</file>