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 activeTab="4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1426" i="5" l="1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<sst xmlns="http://schemas.openxmlformats.org/spreadsheetml/2006/main" count="4617" uniqueCount="1039">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</sst>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  <xf numFmtId="43" fontId="17" fillId="0" borderId="1" xfId="1" applyFont="1" applyBorder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01792"/>
        <c:axId val="55203328"/>
      </c:areaChart>
      <c:dateAx>
        <c:axId val="552017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203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2033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01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00128"/>
        <c:axId val="96401664"/>
      </c:areaChart>
      <c:dateAx>
        <c:axId val="964001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01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0166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001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45344"/>
        <c:axId val="96746880"/>
      </c:areaChart>
      <c:dateAx>
        <c:axId val="9674534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46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74688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45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1072"/>
        <c:axId val="96781056"/>
      </c:areaChart>
      <c:dateAx>
        <c:axId val="967710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81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78105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71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87552"/>
        <c:axId val="96889088"/>
      </c:areaChart>
      <c:dateAx>
        <c:axId val="968875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889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8890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887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17376"/>
        <c:axId val="96918912"/>
      </c:areaChart>
      <c:dateAx>
        <c:axId val="969173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9189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91891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917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42496"/>
        <c:axId val="99095680"/>
      </c:areaChart>
      <c:dateAx>
        <c:axId val="97242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095680"/>
        <c:crosses val="autoZero"/>
        <c:auto val="1"/>
        <c:lblOffset val="100"/>
        <c:baseTimeUnit val="days"/>
      </c:dateAx>
      <c:valAx>
        <c:axId val="9909568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24249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36640"/>
        <c:axId val="99138176"/>
      </c:areaChart>
      <c:dateAx>
        <c:axId val="99136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38176"/>
        <c:crosses val="autoZero"/>
        <c:auto val="1"/>
        <c:lblOffset val="100"/>
        <c:baseTimeUnit val="days"/>
      </c:dateAx>
      <c:valAx>
        <c:axId val="99138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36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46368"/>
        <c:axId val="99156352"/>
      </c:areaChart>
      <c:dateAx>
        <c:axId val="9914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56352"/>
        <c:crosses val="autoZero"/>
        <c:auto val="1"/>
        <c:lblOffset val="100"/>
        <c:baseTimeUnit val="days"/>
      </c:dateAx>
      <c:valAx>
        <c:axId val="99156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46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88000"/>
        <c:axId val="39889536"/>
      </c:areaChart>
      <c:dateAx>
        <c:axId val="39888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889536"/>
        <c:crosses val="autoZero"/>
        <c:auto val="1"/>
        <c:lblOffset val="100"/>
        <c:baseTimeUnit val="days"/>
      </c:dateAx>
      <c:valAx>
        <c:axId val="3988953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888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34848"/>
        <c:axId val="97751424"/>
      </c:lineChart>
      <c:dateAx>
        <c:axId val="55134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51424"/>
        <c:crosses val="autoZero"/>
        <c:auto val="1"/>
        <c:lblOffset val="100"/>
        <c:baseTimeUnit val="days"/>
      </c:dateAx>
      <c:valAx>
        <c:axId val="97751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1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31616"/>
        <c:axId val="55233152"/>
      </c:areaChart>
      <c:dateAx>
        <c:axId val="552316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2331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23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31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29152"/>
        <c:axId val="99330688"/>
      </c:areaChart>
      <c:dateAx>
        <c:axId val="99329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330688"/>
        <c:crosses val="autoZero"/>
        <c:auto val="1"/>
        <c:lblOffset val="100"/>
        <c:baseTimeUnit val="days"/>
      </c:dateAx>
      <c:valAx>
        <c:axId val="993306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291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37184"/>
        <c:axId val="99447168"/>
      </c:areaChart>
      <c:dateAx>
        <c:axId val="99437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447168"/>
        <c:crosses val="autoZero"/>
        <c:auto val="1"/>
        <c:lblOffset val="100"/>
        <c:baseTimeUnit val="days"/>
      </c:dateAx>
      <c:valAx>
        <c:axId val="9944716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37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59456"/>
        <c:axId val="99460992"/>
      </c:barChart>
      <c:dateAx>
        <c:axId val="99459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60992"/>
        <c:crosses val="autoZero"/>
        <c:auto val="1"/>
        <c:lblOffset val="100"/>
        <c:baseTimeUnit val="days"/>
      </c:dateAx>
      <c:valAx>
        <c:axId val="99460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5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18112"/>
        <c:axId val="99824000"/>
      </c:areaChart>
      <c:dateAx>
        <c:axId val="99818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9824000"/>
        <c:crosses val="autoZero"/>
        <c:auto val="1"/>
        <c:lblOffset val="100"/>
        <c:baseTimeUnit val="days"/>
      </c:dateAx>
      <c:valAx>
        <c:axId val="9982400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1811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48576"/>
        <c:axId val="99850112"/>
      </c:areaChart>
      <c:dateAx>
        <c:axId val="9984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850112"/>
        <c:crosses val="autoZero"/>
        <c:auto val="1"/>
        <c:lblOffset val="100"/>
        <c:baseTimeUnit val="days"/>
      </c:dateAx>
      <c:valAx>
        <c:axId val="9985011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48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9056"/>
        <c:axId val="99870592"/>
      </c:lineChart>
      <c:catAx>
        <c:axId val="99869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70592"/>
        <c:crosses val="autoZero"/>
        <c:auto val="1"/>
        <c:lblAlgn val="ctr"/>
        <c:lblOffset val="100"/>
        <c:noMultiLvlLbl val="0"/>
      </c:catAx>
      <c:valAx>
        <c:axId val="9987059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69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8928"/>
        <c:axId val="107310464"/>
      </c:lineChart>
      <c:dateAx>
        <c:axId val="107308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310464"/>
        <c:crosses val="autoZero"/>
        <c:auto val="1"/>
        <c:lblOffset val="100"/>
        <c:baseTimeUnit val="days"/>
      </c:dateAx>
      <c:valAx>
        <c:axId val="1073104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30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80736"/>
        <c:axId val="107382272"/>
      </c:areaChart>
      <c:dateAx>
        <c:axId val="10738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382272"/>
        <c:crosses val="autoZero"/>
        <c:auto val="1"/>
        <c:lblOffset val="100"/>
        <c:baseTimeUnit val="days"/>
      </c:dateAx>
      <c:valAx>
        <c:axId val="10738227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38073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06848"/>
        <c:axId val="107408384"/>
      </c:areaChart>
      <c:dateAx>
        <c:axId val="107406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7408384"/>
        <c:crosses val="autoZero"/>
        <c:auto val="1"/>
        <c:lblOffset val="100"/>
        <c:baseTimeUnit val="days"/>
      </c:dateAx>
      <c:valAx>
        <c:axId val="1074083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7406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32800"/>
        <c:axId val="109134592"/>
      </c:lineChart>
      <c:dateAx>
        <c:axId val="109132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134592"/>
        <c:crosses val="autoZero"/>
        <c:auto val="1"/>
        <c:lblOffset val="100"/>
        <c:baseTimeUnit val="days"/>
      </c:dateAx>
      <c:valAx>
        <c:axId val="1091345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132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22144"/>
        <c:axId val="96423936"/>
      </c:areaChart>
      <c:dateAx>
        <c:axId val="96422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23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2393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22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59040"/>
        <c:axId val="99184640"/>
      </c:areaChart>
      <c:dateAx>
        <c:axId val="55159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9184640"/>
        <c:crosses val="autoZero"/>
        <c:auto val="1"/>
        <c:lblOffset val="100"/>
        <c:baseTimeUnit val="days"/>
      </c:dateAx>
      <c:valAx>
        <c:axId val="991846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5159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33248"/>
        <c:axId val="108534784"/>
      </c:areaChart>
      <c:dateAx>
        <c:axId val="108533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534784"/>
        <c:crosses val="autoZero"/>
        <c:auto val="1"/>
        <c:lblOffset val="100"/>
        <c:baseTimeUnit val="days"/>
      </c:dateAx>
      <c:valAx>
        <c:axId val="1085347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5332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59360"/>
        <c:axId val="108573440"/>
      </c:lineChart>
      <c:dateAx>
        <c:axId val="108559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573440"/>
        <c:crosses val="autoZero"/>
        <c:auto val="1"/>
        <c:lblOffset val="100"/>
        <c:baseTimeUnit val="days"/>
      </c:dateAx>
      <c:valAx>
        <c:axId val="10857344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8559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87168"/>
        <c:axId val="98888704"/>
      </c:areaChart>
      <c:dateAx>
        <c:axId val="9888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888704"/>
        <c:crosses val="autoZero"/>
        <c:auto val="1"/>
        <c:lblOffset val="100"/>
        <c:baseTimeUnit val="days"/>
      </c:dateAx>
      <c:valAx>
        <c:axId val="988887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8716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98432"/>
        <c:axId val="108987520"/>
      </c:areaChart>
      <c:dateAx>
        <c:axId val="10969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8987520"/>
        <c:crosses val="autoZero"/>
        <c:auto val="1"/>
        <c:lblOffset val="100"/>
        <c:baseTimeUnit val="days"/>
      </c:dateAx>
      <c:valAx>
        <c:axId val="10898752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698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62720"/>
        <c:axId val="109264256"/>
      </c:areaChart>
      <c:dateAx>
        <c:axId val="109262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264256"/>
        <c:crosses val="autoZero"/>
        <c:auto val="1"/>
        <c:lblOffset val="100"/>
        <c:baseTimeUnit val="days"/>
      </c:dateAx>
      <c:valAx>
        <c:axId val="10926425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6272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35584"/>
        <c:axId val="96461952"/>
      </c:areaChart>
      <c:dateAx>
        <c:axId val="964355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619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46195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355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62944"/>
        <c:axId val="96164480"/>
      </c:areaChart>
      <c:dateAx>
        <c:axId val="9616294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164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16448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62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88288"/>
        <c:axId val="96189824"/>
      </c:areaChart>
      <c:catAx>
        <c:axId val="961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89824"/>
        <c:crosses val="autoZero"/>
        <c:auto val="1"/>
        <c:lblAlgn val="ctr"/>
        <c:lblOffset val="100"/>
        <c:noMultiLvlLbl val="0"/>
      </c:catAx>
      <c:valAx>
        <c:axId val="9618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188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05824"/>
        <c:axId val="96293632"/>
      </c:areaChart>
      <c:dateAx>
        <c:axId val="96205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2936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29363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205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3072"/>
        <c:axId val="96324608"/>
      </c:lineChart>
      <c:dateAx>
        <c:axId val="9632307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24608"/>
        <c:crosses val="autoZero"/>
        <c:auto val="1"/>
        <c:lblOffset val="100"/>
        <c:baseTimeUnit val="days"/>
      </c:dateAx>
      <c:valAx>
        <c:axId val="963246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2307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0992"/>
        <c:axId val="96371456"/>
      </c:lineChart>
      <c:dateAx>
        <c:axId val="963409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71456"/>
        <c:crosses val="autoZero"/>
        <c:auto val="1"/>
        <c:lblOffset val="100"/>
        <c:baseTimeUnit val="days"/>
      </c:dateAx>
      <c:valAx>
        <c:axId val="963714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4099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6" t="s">
        <v>1015</v>
      </c>
      <c r="B1" s="406"/>
      <c r="C1" s="406"/>
      <c r="D1" s="406"/>
      <c r="E1" s="406"/>
      <c r="F1" s="406"/>
      <c r="G1" s="406"/>
      <c r="H1" s="406"/>
      <c r="I1" s="406"/>
      <c r="J1" s="134"/>
      <c r="K1" s="292"/>
      <c r="L1" s="172"/>
      <c r="M1" s="135"/>
    </row>
    <row r="2" spans="1:13" x14ac:dyDescent="0.25">
      <c r="A2" s="407" t="s">
        <v>21</v>
      </c>
      <c r="B2" s="407"/>
      <c r="C2" s="407"/>
      <c r="D2" s="407"/>
      <c r="E2" s="384">
        <v>43789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47190</v>
      </c>
      <c r="E5" s="286">
        <f>+IF(ISERROR(VLOOKUP($E$2,Cu!$A$5:$H$1642,7,0)),0,VLOOKUP($E$2,Cu!$A$5:$H$1642,7,0))</f>
        <v>235</v>
      </c>
      <c r="F5" s="281" t="s">
        <v>3</v>
      </c>
      <c r="G5" s="280">
        <f>+IF(ISERROR(VLOOKUP($E$2,Cu!$A$5:$H$1642,2,0)),0,VLOOKUP($E$2,Cu!$A$5:$H$1642,2,0))</f>
        <v>6709.5772497131475</v>
      </c>
      <c r="H5" s="280">
        <f>+IF(ISERROR(VLOOKUP($E$2,Cu!$A$5:$H$1642,4,0)),0,VLOOKUP($E$2,Cu!$A$5:$H$1642,4,0))</f>
        <v>5734.6814100112379</v>
      </c>
      <c r="I5" s="394">
        <f>+IF(ISERROR(VLOOKUP($E$2,Cu!$A$5:$H$1999,5,0)),0,VLOOKUP($E$2,Cu!$A$5:$H$1999,5,0))</f>
        <v>5821.5</v>
      </c>
      <c r="J5" s="377">
        <f>+IF(ISERROR(VLOOKUP($E$2,Cu!$A$5:$H$1642,8,0)),0,VLOOKUP($E$2,Cu!$A$5:$H$1642,8,0))</f>
        <v>-6.5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15800</v>
      </c>
      <c r="E6" s="286">
        <f>+IF(ISERROR(VLOOKUP($E$2,Pb!$A$5:$H$1987,7,0)),0,VLOOKUP($E$2,Pb!$A$5:$H$1987,7,0))</f>
        <v>50</v>
      </c>
      <c r="F6" s="281" t="s">
        <v>3</v>
      </c>
      <c r="G6" s="280">
        <f>+IF(ISERROR(VLOOKUP($E$2,Pb!$A$5:$H$1987,2,0)),0,VLOOKUP($E$2,Pb!$A$5:$H$1987,2,0))</f>
        <v>2246.4785027647326</v>
      </c>
      <c r="H6" s="280">
        <f>+IF(ISERROR(VLOOKUP($E$2,Pb!$A$5:$H$1987,4,0)),0,VLOOKUP($E$2,Pb!$A$5:$H$1987,4,0))</f>
        <v>1920.0670963801135</v>
      </c>
      <c r="I6" s="394">
        <f>+IF(ISERROR(VLOOKUP($E$2,Pb!$A$5:$H$1987,5,0)),0,VLOOKUP($E$2,Pb!$A$5:$H$1987,5,0))</f>
        <v>1967.5</v>
      </c>
      <c r="J6" s="377">
        <f>+IF(ISERROR(VLOOKUP($E$2,Pb!$A$5:$H$1642,8,0)),0,VLOOKUP($E$2,Pb!$A$5:$H$1642,8,0))</f>
        <v>-8.5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4114</v>
      </c>
      <c r="E7" s="286">
        <f>+IF(ISERROR(VLOOKUP($E$2,Ag!$A$5:$H$1986,7,0)),0,VLOOKUP($E$2,Ag!$A$5:$H$1986,7,0))</f>
        <v>20</v>
      </c>
      <c r="F7" s="281" t="s">
        <v>6</v>
      </c>
      <c r="G7" s="280">
        <f>+IF(ISERROR(VLOOKUP($E$2,Ag!$A$5:$H$1517,2,0)),0,VLOOKUP($E$2,Ag!$A$5:$H$1517,2,0))</f>
        <v>584.93750382114627</v>
      </c>
      <c r="H7" s="280">
        <f>+IF(ISERROR(VLOOKUP($E$2,Ag!$A$5:$H$1517,4,0)),0,VLOOKUP($E$2,Ag!$A$5:$H$1517,4,0))</f>
        <v>499.94658446251822</v>
      </c>
      <c r="I7" s="394">
        <f>+IF(ISERROR(VLOOKUP($E$2,Ag!$A$5:$H$1517,5,0)),0,VLOOKUP($E$2,Ag!$A$5:$H$1517,5,0))</f>
        <v>550.58000000000004</v>
      </c>
      <c r="J7" s="377">
        <f>+IF(ISERROR(VLOOKUP($E$2,Ag!$A$5:$H$1642,8,0)),0,VLOOKUP($E$2,Ag!$A$5:$H$1642,8,0))</f>
        <v>3.2100000000000364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18530</v>
      </c>
      <c r="E8" s="286">
        <f>+IF(ISERROR(VLOOKUP($E$2,Zn!$A$5:$H$2994,7,0)),0,VLOOKUP($E$2,Zn!$A$5:$H$2994,7,0))</f>
        <v>60</v>
      </c>
      <c r="F8" s="281" t="s">
        <v>3</v>
      </c>
      <c r="G8" s="280">
        <f>+IF(ISERROR(VLOOKUP($E$2,Zn!$A$5:$H$2994,2,0)),0,VLOOKUP($E$2,Zn!$A$5:$H$2994,2,0))</f>
        <v>2634.6358643183858</v>
      </c>
      <c r="H8" s="280">
        <f>+IF(ISERROR(VLOOKUP($E$2,Zn!$A$5:$H$2994,4,0)),0,VLOOKUP($E$2,Zn!$A$5:$H$2994,4,0))</f>
        <v>2251.8255250584493</v>
      </c>
      <c r="I8" s="394">
        <f>+IF(ISERROR(VLOOKUP($E$2,Zn!$A$5:$H$2994,5,0)),0,VLOOKUP($E$2,Zn!$A$5:$H$2994,5,0))</f>
        <v>2362</v>
      </c>
      <c r="J8" s="377">
        <f>+IF(ISERROR(VLOOKUP($E$2,Zn!$A$5:$H$1642,8,0)),0,VLOOKUP($E$2,Zn!$A$5:$H$1642,8,0))</f>
        <v>-22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122450</v>
      </c>
      <c r="E9" s="286">
        <f>+IF(ISERROR(VLOOKUP($E$2,Ni!$A$6:$H$2996,7,0)),0,VLOOKUP($E$2,Ni!$A$6:$H$2996,7,0))</f>
        <v>0</v>
      </c>
      <c r="F9" s="281" t="s">
        <v>3</v>
      </c>
      <c r="G9" s="280">
        <f>+IF(ISERROR(VLOOKUP($E$2,Ni!$A$6:$H$2996,2,0)),0,VLOOKUP($E$2,Ni!$A$6:$H$2996,2,0))</f>
        <v>0</v>
      </c>
      <c r="H9" s="280">
        <f>+IF(ISERROR(VLOOKUP($E$2,Ni!$A$6:$H$2996,4,0)),0,VLOOKUP($E$2,Ni!$A$6:$H$2996,4,0))</f>
        <v>0</v>
      </c>
      <c r="I9" s="394">
        <f>+IF(ISERROR(VLOOKUP($E$2,Ni!$A$6:$H$2996,5,0)),0,VLOOKUP($E$2,Ni!$A$6:$H$2996,5,0))</f>
        <v>0</v>
      </c>
      <c r="J9" s="377">
        <f>+IF(ISERROR(VLOOKUP($E$2,Ni!$A$5:$H$1642,8,0)),0,VLOOKUP($E$2,Ni!$A$5:$H$1642,8,0))</f>
        <v>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247.39699967155917</v>
      </c>
      <c r="H10" s="280">
        <f>+IF(ISERROR(VLOOKUP($E$2,Coke!$A$6:$H$2997,4,0)),0,VLOOKUP($E$2,Coke!$A$6:$H$2997,4,0))</f>
        <v>211.4504270697087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3970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0</v>
      </c>
      <c r="H11" s="280">
        <f>+IF(ISERROR(VLOOKUP($E$2,Steel!$A$6:$H$2995,4,0)),0,VLOOKUP($E$2,Steel!$A$6:$H$2995,4,0))</f>
        <v>0</v>
      </c>
      <c r="I11" s="394">
        <f>+IF(ISERROR(VLOOKUP($E$2,Steel!$A$6:$H$2995,5,0)),0,VLOOKUP($E$2,Steel!$A$6:$H$2995,5,0))</f>
        <v>0</v>
      </c>
      <c r="J11" s="377">
        <f>+IF(ISERROR(VLOOKUP($E$2,Steel!$A$5:$H$1642,8,0)),0,VLOOKUP($E$2,Steel!$A$5:$H$1642,8,0))</f>
        <v>0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659</v>
      </c>
      <c r="E12" s="286">
        <f>+IF(ISERROR(VLOOKUP($E$2,'Quặng Sắt'!$A$6:$H$2995,7,0)),0,VLOOKUP($E$2,'Quặng Sắt'!$A$6:$H$2995,7,0))</f>
        <v>-11</v>
      </c>
      <c r="F12" s="281" t="s">
        <v>2</v>
      </c>
      <c r="G12" s="280">
        <f>+IF(ISERROR(VLOOKUP($E$2,'Quặng Sắt'!$A$6:$H$2995,2,0)),0,VLOOKUP($E$2,'Quặng Sắt'!$A$6:$H$2995,2,0))</f>
        <v>93.760982057363506</v>
      </c>
      <c r="H12" s="280">
        <f>+IF(ISERROR(VLOOKUP($E$2,'Quặng Sắt'!$A$6:$H$2995,4,0)),0,VLOOKUP($E$2,'Quặng Sắt'!$A$6:$H$2995,4,0))</f>
        <v>80.137591502020101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8" t="s">
        <v>1000</v>
      </c>
      <c r="F16" s="408"/>
      <c r="G16" s="408"/>
      <c r="H16" s="408"/>
      <c r="I16" s="408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23260</v>
      </c>
      <c r="E17" s="408" t="s">
        <v>1003</v>
      </c>
      <c r="F17" s="408"/>
      <c r="G17" s="408"/>
      <c r="H17" s="408"/>
      <c r="I17" s="408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7.0332299999999996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9" t="s">
        <v>17</v>
      </c>
      <c r="B19" s="409"/>
      <c r="C19" s="409"/>
      <c r="D19" s="409"/>
      <c r="E19" s="409"/>
      <c r="F19" s="409"/>
      <c r="G19" s="409"/>
      <c r="H19" s="409"/>
      <c r="I19" s="409"/>
    </row>
    <row r="20" spans="1:12" ht="15.75" customHeight="1" x14ac:dyDescent="0.25">
      <c r="A20" s="403" t="s">
        <v>656</v>
      </c>
      <c r="B20" s="404"/>
      <c r="C20" s="403" t="s">
        <v>18</v>
      </c>
      <c r="D20" s="405"/>
      <c r="E20" s="405"/>
      <c r="F20" s="405"/>
      <c r="G20" s="405"/>
      <c r="H20" s="405"/>
      <c r="I20" s="405"/>
    </row>
    <row r="35" spans="1:12" ht="15" customHeight="1" x14ac:dyDescent="0.25">
      <c r="A35" s="401" t="s">
        <v>657</v>
      </c>
      <c r="B35" s="401"/>
      <c r="C35" s="402" t="s">
        <v>4</v>
      </c>
      <c r="D35" s="402"/>
      <c r="E35" s="402"/>
      <c r="F35" s="402"/>
      <c r="G35" s="402"/>
      <c r="H35" s="402"/>
      <c r="I35" s="402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1" t="s">
        <v>705</v>
      </c>
      <c r="B50" s="401"/>
      <c r="C50" s="402" t="s">
        <v>706</v>
      </c>
      <c r="D50" s="402"/>
      <c r="E50" s="402"/>
      <c r="F50" s="402"/>
      <c r="G50" s="402"/>
      <c r="H50" s="402"/>
      <c r="I50" s="402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1" t="s">
        <v>721</v>
      </c>
      <c r="B68" s="401"/>
      <c r="C68" s="402" t="s">
        <v>722</v>
      </c>
      <c r="D68" s="402"/>
      <c r="E68" s="402"/>
      <c r="F68" s="402"/>
      <c r="G68" s="402"/>
      <c r="H68" s="402"/>
      <c r="I68" s="402"/>
    </row>
    <row r="83" spans="1:9" x14ac:dyDescent="0.25">
      <c r="A83" s="401" t="s">
        <v>759</v>
      </c>
      <c r="B83" s="401"/>
      <c r="C83" s="402" t="s">
        <v>760</v>
      </c>
      <c r="D83" s="402"/>
      <c r="E83" s="402"/>
      <c r="F83" s="402"/>
      <c r="G83" s="402"/>
      <c r="H83" s="402"/>
      <c r="I83" s="402"/>
    </row>
    <row r="101" spans="1:9" x14ac:dyDescent="0.25">
      <c r="A101" s="400" t="s">
        <v>1025</v>
      </c>
      <c r="B101" s="400"/>
      <c r="C101" s="400"/>
      <c r="D101" s="400"/>
      <c r="E101" s="400"/>
      <c r="F101" s="400"/>
      <c r="G101" s="400"/>
      <c r="H101" s="400"/>
      <c r="I101" s="400"/>
    </row>
    <row r="116" spans="1:9" x14ac:dyDescent="0.25">
      <c r="A116" s="400" t="s">
        <v>1026</v>
      </c>
      <c r="B116" s="400"/>
      <c r="C116" s="400"/>
      <c r="D116" s="400"/>
      <c r="E116" s="400"/>
      <c r="F116" s="400"/>
      <c r="G116" s="400"/>
      <c r="H116" s="400"/>
      <c r="I116" s="400"/>
    </row>
    <row r="129" spans="1:9" x14ac:dyDescent="0.25">
      <c r="A129" s="400" t="s">
        <v>1005</v>
      </c>
      <c r="B129" s="400"/>
      <c r="C129" s="400"/>
      <c r="D129" s="400"/>
      <c r="E129" s="400"/>
      <c r="F129" s="400"/>
      <c r="G129" s="400"/>
      <c r="H129" s="400"/>
      <c r="I129" s="400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7"/>
  <sheetViews>
    <sheetView workbookViewId="0">
      <pane ySplit="3" topLeftCell="A1204" activePane="bottomLeft" state="frozen"/>
      <selection pane="bottomLeft" activeCell="F1216" sqref="F1216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82" activePane="bottomLeft" state="frozen"/>
      <selection pane="bottomLeft" activeCell="F698" sqref="F698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x14ac:dyDescent="0.25">
      <c r="A699" s="128"/>
      <c r="B699" s="129"/>
    </row>
    <row r="700" spans="1:2" x14ac:dyDescent="0.25">
      <c r="A700" s="128"/>
      <c r="B700" s="129"/>
    </row>
    <row r="701" spans="1:2" x14ac:dyDescent="0.25">
      <c r="A701" s="128"/>
      <c r="B701" s="129"/>
    </row>
    <row r="702" spans="1:2" x14ac:dyDescent="0.25">
      <c r="A702" s="128"/>
      <c r="B702" s="129"/>
    </row>
    <row r="703" spans="1:2" x14ac:dyDescent="0.25">
      <c r="A703" s="128"/>
      <c r="B703" s="129"/>
    </row>
    <row r="704" spans="1:2" x14ac:dyDescent="0.25">
      <c r="A704" s="128"/>
      <c r="B704" s="129"/>
    </row>
    <row r="705" spans="1:2" x14ac:dyDescent="0.25">
      <c r="A705" s="128"/>
      <c r="B705" s="129"/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9"/>
  <sheetViews>
    <sheetView workbookViewId="0">
      <pane ySplit="3" topLeftCell="A567" activePane="bottomLeft" state="frozen"/>
      <selection pane="bottomLeft" activeCell="H578" sqref="H578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2" x14ac:dyDescent="0.25">
      <c r="A577" s="261">
        <v>43788</v>
      </c>
      <c r="B577" s="262">
        <v>3332</v>
      </c>
    </row>
    <row r="578" spans="1:2" x14ac:dyDescent="0.25">
      <c r="A578" s="261">
        <v>43789</v>
      </c>
      <c r="B578" s="262">
        <v>3330</v>
      </c>
    </row>
    <row r="579" spans="1:2" x14ac:dyDescent="0.25">
      <c r="A579" s="261">
        <v>43790</v>
      </c>
      <c r="B579" s="42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8" activePane="bottomLeft" state="frozen"/>
      <selection pane="bottomLeft" activeCell="B1430" sqref="B1430:B1431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5821.5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31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31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31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31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76"/>
      <c r="B1432" s="37"/>
      <c r="C1432" s="221"/>
      <c r="D1432" s="37"/>
      <c r="E1432" s="221"/>
      <c r="F1432" s="37"/>
    </row>
    <row r="1433" spans="1:8" x14ac:dyDescent="0.25">
      <c r="A1433" s="176"/>
      <c r="B1433" s="37"/>
      <c r="C1433" s="221"/>
      <c r="D1433" s="37"/>
      <c r="E1433" s="221"/>
      <c r="F1433" s="37"/>
    </row>
    <row r="1434" spans="1:8" x14ac:dyDescent="0.25">
      <c r="A1434" s="176"/>
      <c r="B1434" s="37"/>
      <c r="C1434" s="221"/>
      <c r="D1434" s="37"/>
      <c r="E1434" s="221"/>
      <c r="F1434" s="37"/>
    </row>
    <row r="1435" spans="1:8" x14ac:dyDescent="0.25">
      <c r="A1435" s="176"/>
      <c r="B1435" s="37"/>
      <c r="C1435" s="221"/>
      <c r="D1435" s="37"/>
      <c r="E1435" s="221"/>
      <c r="F1435" s="37"/>
    </row>
    <row r="1436" spans="1:8" x14ac:dyDescent="0.25">
      <c r="A1436" s="176"/>
      <c r="B1436" s="37"/>
      <c r="C1436" s="221"/>
      <c r="D1436" s="37"/>
      <c r="E1436" s="221"/>
      <c r="F1436" s="37"/>
    </row>
    <row r="1437" spans="1:8" x14ac:dyDescent="0.25">
      <c r="A1437" s="176"/>
      <c r="B1437" s="37"/>
      <c r="C1437" s="221"/>
      <c r="D1437" s="37"/>
      <c r="E1437" s="221"/>
      <c r="F1437" s="37"/>
    </row>
    <row r="1438" spans="1:8" x14ac:dyDescent="0.25">
      <c r="A1438" s="176"/>
      <c r="B1438" s="37"/>
      <c r="C1438" s="221"/>
      <c r="D1438" s="37"/>
      <c r="E1438" s="221"/>
      <c r="F1438" s="37"/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9"/>
  <sheetViews>
    <sheetView showZeros="0" workbookViewId="0">
      <pane ySplit="4" topLeftCell="A1419" activePane="bottomLeft" state="frozen"/>
      <selection pane="bottomLeft" activeCell="K1428" sqref="K1428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29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29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29" si="59">+IF(F1329=0,"",C1329/F1329)</f>
        <v>2351.2215433039687</v>
      </c>
      <c r="C1329" s="37">
        <v>16150</v>
      </c>
      <c r="D1329" s="37">
        <f t="shared" ref="D1329:D1429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16" activePane="bottomLeft" state="frozen"/>
      <selection pane="bottomLeft" activeCell="K1423" sqref="K1423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29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29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29" si="57">+IF(F1359=0,"",C1359/F1359)</f>
        <v>595.09888728905969</v>
      </c>
      <c r="C1359" s="212">
        <v>4224</v>
      </c>
      <c r="D1359" s="20">
        <f t="shared" ref="D1359:D1429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F1430" s="43"/>
    </row>
    <row r="1431" spans="1:8" x14ac:dyDescent="0.25">
      <c r="F1431" s="43"/>
    </row>
    <row r="1432" spans="1:8" x14ac:dyDescent="0.25">
      <c r="F1432" s="43"/>
    </row>
    <row r="1433" spans="1:8" x14ac:dyDescent="0.25">
      <c r="F1433" s="43"/>
    </row>
    <row r="1434" spans="1:8" x14ac:dyDescent="0.25">
      <c r="F1434" s="43"/>
    </row>
    <row r="1435" spans="1:8" x14ac:dyDescent="0.25">
      <c r="F1435" s="43"/>
    </row>
    <row r="1436" spans="1:8" x14ac:dyDescent="0.25">
      <c r="F1436" s="43"/>
    </row>
    <row r="1437" spans="1:8" x14ac:dyDescent="0.25">
      <c r="F1437" s="43"/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6"/>
  <sheetViews>
    <sheetView tabSelected="1" zoomScale="85" zoomScaleNormal="85" workbookViewId="0">
      <pane ySplit="4" topLeftCell="A1415" activePane="bottomLeft" state="frozen"/>
      <selection pane="bottomLeft" activeCell="I1429" sqref="I1429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2251.8255250584493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26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26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26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26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3"/>
  <sheetViews>
    <sheetView zoomScale="115" zoomScaleNormal="115" workbookViewId="0">
      <pane ySplit="5" topLeftCell="A965" activePane="bottomLeft" state="frozen"/>
      <selection pane="bottomLeft" activeCell="J971" sqref="J971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72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72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72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72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C973" s="244">
        <v>122450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pane xSplit="1" ySplit="5" topLeftCell="B300" activePane="bottomRight" state="frozen"/>
      <selection pane="topRight" activeCell="B1" sqref="B1"/>
      <selection pane="bottomLeft" activeCell="A6" sqref="A6"/>
      <selection pane="bottomRight" activeCell="I309" sqref="I309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08" si="38">+IF(F198=0,"",C198/F198)</f>
        <v>259.72002181648185</v>
      </c>
      <c r="C198" s="323">
        <v>1800</v>
      </c>
      <c r="D198" s="1">
        <f t="shared" ref="D198:D308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08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105" workbookViewId="0">
      <selection activeCell="E126" sqref="E126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23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3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23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5"/>
  <sheetViews>
    <sheetView workbookViewId="0">
      <pane xSplit="1" ySplit="5" topLeftCell="B287" activePane="bottomRight" state="frozen"/>
      <selection pane="topRight" activeCell="B1" sqref="B1"/>
      <selection pane="bottomLeft" activeCell="A6" sqref="A6"/>
      <selection pane="bottomRight" activeCell="F296" sqref="F296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294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294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294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C295" s="368">
        <v>3970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2019-11-20T06:58:53Z</dcterms:modified>
</cp:coreProperties>
</file>