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83" i="16" l="1"/>
  <c r="D283" i="16" s="1"/>
  <c r="F283" i="16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B296" i="15"/>
  <c r="D296" i="15" s="1"/>
  <c r="F296" i="15"/>
  <c r="G296" i="15"/>
  <c r="B282" i="16" l="1"/>
  <c r="D282" i="16" s="1"/>
  <c r="F282" i="16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B295" i="15"/>
  <c r="D295" i="15" s="1"/>
  <c r="F295" i="15"/>
  <c r="G295" i="15"/>
  <c r="B281" i="16" l="1"/>
  <c r="D281" i="16" s="1"/>
  <c r="F281" i="16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B294" i="15"/>
  <c r="D294" i="15" s="1"/>
  <c r="F294" i="15"/>
  <c r="G294" i="15"/>
  <c r="B280" i="16" l="1"/>
  <c r="D280" i="16" s="1"/>
  <c r="F280" i="16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B293" i="15"/>
  <c r="D293" i="15" s="1"/>
  <c r="F293" i="15"/>
  <c r="G293" i="15"/>
  <c r="B279" i="16" l="1"/>
  <c r="D279" i="16" s="1"/>
  <c r="F279" i="16"/>
  <c r="H279" i="16"/>
  <c r="B292" i="15"/>
  <c r="D292" i="15" s="1"/>
  <c r="F292" i="15"/>
  <c r="G292" i="15"/>
  <c r="B957" i="7"/>
  <c r="D957" i="7" s="1"/>
  <c r="F957" i="7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B278" i="16" l="1"/>
  <c r="D278" i="16" s="1"/>
  <c r="F278" i="16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/>
  <c r="F106" i="17"/>
  <c r="G106" i="17"/>
  <c r="B291" i="15"/>
  <c r="D291" i="15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B954" i="7"/>
  <c r="D954" i="7" s="1"/>
  <c r="F954" i="7"/>
  <c r="G954" i="7"/>
  <c r="H954" i="7"/>
  <c r="B1407" i="5"/>
  <c r="D1407" i="5" s="1"/>
  <c r="F1407" i="5"/>
  <c r="G1407" i="5"/>
  <c r="H1407" i="5"/>
  <c r="B1410" i="4"/>
  <c r="D1410" i="4" s="1"/>
  <c r="F1410" i="4"/>
  <c r="G1410" i="4"/>
  <c r="H1410" i="4"/>
  <c r="B1410" i="3"/>
  <c r="D1410" i="3" s="1"/>
  <c r="F1410" i="3"/>
  <c r="G1410" i="3"/>
  <c r="H1410" i="3"/>
  <c r="B1412" i="2"/>
  <c r="D1412" i="2" s="1"/>
  <c r="F1412" i="2"/>
  <c r="G1412" i="2"/>
  <c r="H1412" i="2"/>
  <c r="B104" i="17"/>
  <c r="D104" i="17" s="1"/>
  <c r="F104" i="17"/>
  <c r="G104" i="17"/>
  <c r="F289" i="15"/>
  <c r="B289" i="15" s="1"/>
  <c r="D289" i="15" s="1"/>
  <c r="G289" i="15"/>
  <c r="F275" i="16" l="1"/>
  <c r="B275" i="16" s="1"/>
  <c r="D275" i="16" s="1"/>
  <c r="H275" i="16"/>
  <c r="B953" i="7"/>
  <c r="D953" i="7" s="1"/>
  <c r="F953" i="7"/>
  <c r="G953" i="7"/>
  <c r="H953" i="7"/>
  <c r="B1406" i="5"/>
  <c r="D1406" i="5" s="1"/>
  <c r="F1406" i="5"/>
  <c r="G1406" i="5"/>
  <c r="H1406" i="5"/>
  <c r="B1409" i="4"/>
  <c r="D1409" i="4" s="1"/>
  <c r="F1409" i="4"/>
  <c r="G1409" i="4"/>
  <c r="H1409" i="4"/>
  <c r="B1409" i="3"/>
  <c r="D1409" i="3" s="1"/>
  <c r="F1409" i="3"/>
  <c r="G1409" i="3"/>
  <c r="H1409" i="3"/>
  <c r="B1411" i="2"/>
  <c r="D1411" i="2" s="1"/>
  <c r="F1411" i="2"/>
  <c r="G1411" i="2"/>
  <c r="H1411" i="2"/>
  <c r="B103" i="17"/>
  <c r="D103" i="17" s="1"/>
  <c r="F103" i="17"/>
  <c r="G103" i="17"/>
  <c r="F288" i="15"/>
  <c r="B288" i="15" s="1"/>
  <c r="D288" i="15" s="1"/>
  <c r="G288" i="15"/>
  <c r="B274" i="16" l="1"/>
  <c r="D274" i="16" s="1"/>
  <c r="F274" i="16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B951" i="7"/>
  <c r="D951" i="7" s="1"/>
  <c r="F951" i="7"/>
  <c r="G951" i="7"/>
  <c r="H951" i="7"/>
  <c r="B1404" i="5"/>
  <c r="D1404" i="5" s="1"/>
  <c r="F1404" i="5"/>
  <c r="G1404" i="5"/>
  <c r="H1404" i="5"/>
  <c r="B1407" i="4"/>
  <c r="D1407" i="4" s="1"/>
  <c r="F1407" i="4"/>
  <c r="G1407" i="4"/>
  <c r="H1407" i="4"/>
  <c r="B1407" i="3"/>
  <c r="D1407" i="3" s="1"/>
  <c r="F1407" i="3"/>
  <c r="G1407" i="3"/>
  <c r="H1407" i="3"/>
  <c r="B1409" i="2"/>
  <c r="D1409" i="2" s="1"/>
  <c r="F1409" i="2"/>
  <c r="G1409" i="2"/>
  <c r="H1409" i="2"/>
  <c r="B101" i="17"/>
  <c r="D101" i="17" s="1"/>
  <c r="F101" i="17"/>
  <c r="G101" i="17"/>
  <c r="F286" i="15"/>
  <c r="B286" i="15" s="1"/>
  <c r="D286" i="15" s="1"/>
  <c r="G286" i="15"/>
  <c r="F272" i="16" l="1"/>
  <c r="B272" i="16" s="1"/>
  <c r="D272" i="16" s="1"/>
  <c r="H272" i="16"/>
  <c r="B950" i="7"/>
  <c r="D950" i="7" s="1"/>
  <c r="F950" i="7"/>
  <c r="G950" i="7"/>
  <c r="H950" i="7"/>
  <c r="B1403" i="5"/>
  <c r="D1403" i="5" s="1"/>
  <c r="F1403" i="5"/>
  <c r="G1403" i="5"/>
  <c r="H1403" i="5"/>
  <c r="B1406" i="4"/>
  <c r="D1406" i="4" s="1"/>
  <c r="F1406" i="4"/>
  <c r="G1406" i="4"/>
  <c r="H1406" i="4"/>
  <c r="B1406" i="3"/>
  <c r="D1406" i="3" s="1"/>
  <c r="F1406" i="3"/>
  <c r="G1406" i="3"/>
  <c r="H1406" i="3"/>
  <c r="B1408" i="2"/>
  <c r="D1408" i="2" s="1"/>
  <c r="F1408" i="2"/>
  <c r="G1408" i="2"/>
  <c r="H1408" i="2"/>
  <c r="B100" i="17"/>
  <c r="D100" i="17" s="1"/>
  <c r="F100" i="17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B948" i="7"/>
  <c r="D948" i="7" s="1"/>
  <c r="F948" i="7"/>
  <c r="G948" i="7"/>
  <c r="H948" i="7"/>
  <c r="B1401" i="5"/>
  <c r="D1401" i="5" s="1"/>
  <c r="F1401" i="5"/>
  <c r="G1401" i="5"/>
  <c r="H1401" i="5"/>
  <c r="B1404" i="4"/>
  <c r="D1404" i="4" s="1"/>
  <c r="F1404" i="4"/>
  <c r="G1404" i="4"/>
  <c r="H1404" i="4"/>
  <c r="B1404" i="3"/>
  <c r="D1404" i="3" s="1"/>
  <c r="F1404" i="3"/>
  <c r="G1404" i="3"/>
  <c r="H1404" i="3"/>
  <c r="B1406" i="2"/>
  <c r="D1406" i="2" s="1"/>
  <c r="F1406" i="2"/>
  <c r="G1406" i="2"/>
  <c r="H1406" i="2"/>
  <c r="B98" i="17"/>
  <c r="D98" i="17" s="1"/>
  <c r="F98" i="17"/>
  <c r="G98" i="17"/>
  <c r="F283" i="15"/>
  <c r="B283" i="15" s="1"/>
  <c r="D283" i="15" s="1"/>
  <c r="G283" i="15"/>
  <c r="F269" i="16" l="1"/>
  <c r="B269" i="16" s="1"/>
  <c r="D269" i="16" s="1"/>
  <c r="H269" i="16"/>
  <c r="B947" i="7"/>
  <c r="D947" i="7" s="1"/>
  <c r="F947" i="7"/>
  <c r="G947" i="7"/>
  <c r="H947" i="7"/>
  <c r="B1400" i="5"/>
  <c r="D1400" i="5" s="1"/>
  <c r="F1400" i="5"/>
  <c r="G1400" i="5"/>
  <c r="H1400" i="5"/>
  <c r="B1403" i="4"/>
  <c r="D1403" i="4" s="1"/>
  <c r="F1403" i="4"/>
  <c r="G1403" i="4"/>
  <c r="H1403" i="4"/>
  <c r="B1403" i="3"/>
  <c r="D1403" i="3" s="1"/>
  <c r="F1403" i="3"/>
  <c r="G1403" i="3"/>
  <c r="H1403" i="3"/>
  <c r="B1405" i="2"/>
  <c r="D1405" i="2" s="1"/>
  <c r="F1405" i="2"/>
  <c r="G1405" i="2"/>
  <c r="H1405" i="2"/>
  <c r="B97" i="17"/>
  <c r="D97" i="17" s="1"/>
  <c r="F97" i="17"/>
  <c r="G97" i="17"/>
  <c r="F282" i="15"/>
  <c r="B282" i="15" s="1"/>
  <c r="D282" i="15" s="1"/>
  <c r="G282" i="15"/>
  <c r="F268" i="16" l="1"/>
  <c r="B268" i="16" s="1"/>
  <c r="D268" i="16" s="1"/>
  <c r="H268" i="16"/>
  <c r="B946" i="7"/>
  <c r="D946" i="7" s="1"/>
  <c r="F946" i="7"/>
  <c r="G946" i="7"/>
  <c r="H946" i="7"/>
  <c r="B1399" i="5"/>
  <c r="D1399" i="5" s="1"/>
  <c r="F1399" i="5"/>
  <c r="G1399" i="5"/>
  <c r="H1399" i="5"/>
  <c r="B1402" i="4"/>
  <c r="D1402" i="4" s="1"/>
  <c r="F1402" i="4"/>
  <c r="G1402" i="4"/>
  <c r="H1402" i="4"/>
  <c r="B1402" i="3"/>
  <c r="D1402" i="3" s="1"/>
  <c r="F1402" i="3"/>
  <c r="G1402" i="3"/>
  <c r="H1402" i="3"/>
  <c r="B1404" i="2"/>
  <c r="D1404" i="2" s="1"/>
  <c r="F1404" i="2"/>
  <c r="G1404" i="2"/>
  <c r="H1404" i="2"/>
  <c r="B96" i="17"/>
  <c r="D96" i="17" s="1"/>
  <c r="F96" i="17"/>
  <c r="G96" i="17"/>
  <c r="F281" i="15"/>
  <c r="B281" i="15" s="1"/>
  <c r="D281" i="15" s="1"/>
  <c r="G281" i="15"/>
  <c r="F267" i="16" l="1"/>
  <c r="B267" i="16" s="1"/>
  <c r="D267" i="16" s="1"/>
  <c r="H267" i="16"/>
  <c r="B945" i="7"/>
  <c r="D945" i="7" s="1"/>
  <c r="F945" i="7"/>
  <c r="G945" i="7"/>
  <c r="H945" i="7"/>
  <c r="B1398" i="5"/>
  <c r="D1398" i="5" s="1"/>
  <c r="F1398" i="5"/>
  <c r="G1398" i="5"/>
  <c r="H1398" i="5"/>
  <c r="B1401" i="4"/>
  <c r="D1401" i="4" s="1"/>
  <c r="F1401" i="4"/>
  <c r="G1401" i="4"/>
  <c r="H1401" i="4"/>
  <c r="B1401" i="3"/>
  <c r="D1401" i="3" s="1"/>
  <c r="F1401" i="3"/>
  <c r="G1401" i="3"/>
  <c r="H1401" i="3"/>
  <c r="B1403" i="2"/>
  <c r="D1403" i="2" s="1"/>
  <c r="F1403" i="2"/>
  <c r="G1403" i="2"/>
  <c r="H1403" i="2"/>
  <c r="B95" i="17"/>
  <c r="D95" i="17" s="1"/>
  <c r="F95" i="17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B943" i="7"/>
  <c r="D943" i="7" s="1"/>
  <c r="F943" i="7"/>
  <c r="G943" i="7"/>
  <c r="H943" i="7"/>
  <c r="B1396" i="5"/>
  <c r="D1396" i="5" s="1"/>
  <c r="F1396" i="5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B942" i="7"/>
  <c r="D942" i="7" s="1"/>
  <c r="F942" i="7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B277" i="15"/>
  <c r="D277" i="15" s="1"/>
  <c r="F277" i="15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B276" i="15"/>
  <c r="D276" i="15" s="1"/>
  <c r="F276" i="15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B90" i="17"/>
  <c r="D90" i="17" s="1"/>
  <c r="F90" i="17"/>
  <c r="G90" i="17"/>
  <c r="B275" i="15"/>
  <c r="D275" i="15" s="1"/>
  <c r="F275" i="15"/>
  <c r="G275" i="15"/>
  <c r="B261" i="16" l="1"/>
  <c r="D261" i="16" s="1"/>
  <c r="F261" i="16"/>
  <c r="G261" i="16"/>
  <c r="H261" i="16"/>
  <c r="B939" i="7"/>
  <c r="D939" i="7" s="1"/>
  <c r="F939" i="7"/>
  <c r="G939" i="7"/>
  <c r="H939" i="7"/>
  <c r="B1392" i="5"/>
  <c r="D1392" i="5" s="1"/>
  <c r="F1392" i="5"/>
  <c r="G1392" i="5"/>
  <c r="H1392" i="5"/>
  <c r="B1395" i="4"/>
  <c r="D1395" i="4" s="1"/>
  <c r="F1395" i="4"/>
  <c r="G1395" i="4"/>
  <c r="H1395" i="4"/>
  <c r="B1395" i="3"/>
  <c r="D1395" i="3" s="1"/>
  <c r="F1395" i="3"/>
  <c r="G1395" i="3"/>
  <c r="H1395" i="3"/>
  <c r="B1397" i="2"/>
  <c r="D1397" i="2" s="1"/>
  <c r="F1397" i="2"/>
  <c r="G1397" i="2"/>
  <c r="H1397" i="2"/>
  <c r="B89" i="17"/>
  <c r="D89" i="17" s="1"/>
  <c r="F89" i="17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B1394" i="4"/>
  <c r="D1394" i="4" s="1"/>
  <c r="F1394" i="4"/>
  <c r="G1394" i="4"/>
  <c r="H1394" i="4"/>
  <c r="B1394" i="3"/>
  <c r="D1394" i="3" s="1"/>
  <c r="F1394" i="3"/>
  <c r="G1394" i="3"/>
  <c r="H1394" i="3"/>
  <c r="B1396" i="2"/>
  <c r="D1396" i="2" s="1"/>
  <c r="F1396" i="2"/>
  <c r="G1396" i="2"/>
  <c r="H1396" i="2"/>
  <c r="B88" i="17"/>
  <c r="D88" i="17" s="1"/>
  <c r="F88" i="17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B272" i="15"/>
  <c r="D272" i="15" s="1"/>
  <c r="F272" i="15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B256" i="16" l="1"/>
  <c r="D256" i="16" s="1"/>
  <c r="F256" i="16"/>
  <c r="G256" i="16"/>
  <c r="H256" i="16"/>
  <c r="B934" i="7"/>
  <c r="D934" i="7" s="1"/>
  <c r="F934" i="7"/>
  <c r="G934" i="7"/>
  <c r="H934" i="7"/>
  <c r="B1387" i="5"/>
  <c r="D1387" i="5" s="1"/>
  <c r="F1387" i="5"/>
  <c r="G1387" i="5"/>
  <c r="H1387" i="5"/>
  <c r="B1390" i="4"/>
  <c r="D1390" i="4" s="1"/>
  <c r="F1390" i="4"/>
  <c r="G1390" i="4"/>
  <c r="H1390" i="4"/>
  <c r="B1390" i="3"/>
  <c r="D1390" i="3" s="1"/>
  <c r="F1390" i="3"/>
  <c r="G1390" i="3"/>
  <c r="H1390" i="3"/>
  <c r="B1392" i="2"/>
  <c r="D1392" i="2" s="1"/>
  <c r="F1392" i="2"/>
  <c r="G1392" i="2"/>
  <c r="H1392" i="2"/>
  <c r="B84" i="17"/>
  <c r="D84" i="17" s="1"/>
  <c r="F84" i="17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B268" i="15"/>
  <c r="D268" i="15" s="1"/>
  <c r="F268" i="15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B267" i="15"/>
  <c r="D267" i="15" s="1"/>
  <c r="F267" i="15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F1388" i="2"/>
  <c r="G1388" i="2"/>
  <c r="H1388" i="2"/>
  <c r="F80" i="17"/>
  <c r="B80" i="17" s="1"/>
  <c r="D80" i="17" s="1"/>
  <c r="G80" i="17"/>
  <c r="B265" i="15"/>
  <c r="D265" i="15" s="1"/>
  <c r="F265" i="15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<sst xmlns="http://schemas.openxmlformats.org/spreadsheetml/2006/main" count="4617" uniqueCount="1039">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</sst>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0672"/>
        <c:axId val="90682496"/>
      </c:areaChart>
      <c:dateAx>
        <c:axId val="859006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6824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6824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00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0832"/>
        <c:axId val="92522368"/>
      </c:areaChart>
      <c:dateAx>
        <c:axId val="925208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22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52236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20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46560"/>
        <c:axId val="92548096"/>
      </c:areaChart>
      <c:dateAx>
        <c:axId val="9254656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48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54809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46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76384"/>
        <c:axId val="92582272"/>
      </c:areaChart>
      <c:dateAx>
        <c:axId val="92576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82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58227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76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11968"/>
        <c:axId val="93013504"/>
      </c:areaChart>
      <c:dateAx>
        <c:axId val="930119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13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0135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11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45888"/>
        <c:axId val="93047424"/>
      </c:areaChart>
      <c:dateAx>
        <c:axId val="930458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474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304742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45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45728"/>
        <c:axId val="93147520"/>
      </c:areaChart>
      <c:dateAx>
        <c:axId val="93145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147520"/>
        <c:crosses val="autoZero"/>
        <c:auto val="1"/>
        <c:lblOffset val="100"/>
        <c:baseTimeUnit val="days"/>
      </c:dateAx>
      <c:valAx>
        <c:axId val="9314752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4572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6192"/>
        <c:axId val="93177728"/>
      </c:areaChart>
      <c:dateAx>
        <c:axId val="93176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77728"/>
        <c:crosses val="autoZero"/>
        <c:auto val="1"/>
        <c:lblOffset val="100"/>
        <c:baseTimeUnit val="days"/>
      </c:dateAx>
      <c:valAx>
        <c:axId val="931777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76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68544"/>
        <c:axId val="93470080"/>
      </c:areaChart>
      <c:dateAx>
        <c:axId val="93468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70080"/>
        <c:crosses val="autoZero"/>
        <c:auto val="1"/>
        <c:lblOffset val="100"/>
        <c:baseTimeUnit val="days"/>
      </c:dateAx>
      <c:valAx>
        <c:axId val="934700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68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16160"/>
        <c:axId val="93517696"/>
      </c:areaChart>
      <c:dateAx>
        <c:axId val="93516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17696"/>
        <c:crosses val="autoZero"/>
        <c:auto val="1"/>
        <c:lblOffset val="100"/>
        <c:baseTimeUnit val="days"/>
      </c:dateAx>
      <c:valAx>
        <c:axId val="9351769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161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48000"/>
        <c:axId val="99249536"/>
      </c:lineChart>
      <c:dateAx>
        <c:axId val="99248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49536"/>
        <c:crosses val="autoZero"/>
        <c:auto val="1"/>
        <c:lblOffset val="100"/>
        <c:baseTimeUnit val="days"/>
      </c:dateAx>
      <c:valAx>
        <c:axId val="99249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4400"/>
        <c:axId val="90695936"/>
      </c:areaChart>
      <c:dateAx>
        <c:axId val="906944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6959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69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94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44768"/>
        <c:axId val="99346304"/>
      </c:areaChart>
      <c:dateAx>
        <c:axId val="99344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346304"/>
        <c:crosses val="autoZero"/>
        <c:auto val="1"/>
        <c:lblOffset val="100"/>
        <c:baseTimeUnit val="days"/>
      </c:dateAx>
      <c:valAx>
        <c:axId val="993463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447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13952"/>
        <c:axId val="100015488"/>
      </c:areaChart>
      <c:dateAx>
        <c:axId val="100013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015488"/>
        <c:crosses val="autoZero"/>
        <c:auto val="1"/>
        <c:lblOffset val="100"/>
        <c:baseTimeUnit val="days"/>
      </c:dateAx>
      <c:valAx>
        <c:axId val="10001548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13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1872"/>
        <c:axId val="100050048"/>
      </c:barChart>
      <c:dateAx>
        <c:axId val="100031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50048"/>
        <c:crosses val="autoZero"/>
        <c:auto val="1"/>
        <c:lblOffset val="100"/>
        <c:baseTimeUnit val="days"/>
      </c:dateAx>
      <c:valAx>
        <c:axId val="100050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3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59584"/>
        <c:axId val="99061120"/>
      </c:areaChart>
      <c:dateAx>
        <c:axId val="99059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9061120"/>
        <c:crosses val="autoZero"/>
        <c:auto val="1"/>
        <c:lblOffset val="100"/>
        <c:baseTimeUnit val="days"/>
      </c:dateAx>
      <c:valAx>
        <c:axId val="9906112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595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69312"/>
        <c:axId val="99087488"/>
      </c:areaChart>
      <c:dateAx>
        <c:axId val="99069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087488"/>
        <c:crosses val="autoZero"/>
        <c:auto val="1"/>
        <c:lblOffset val="100"/>
        <c:baseTimeUnit val="days"/>
      </c:dateAx>
      <c:valAx>
        <c:axId val="9908748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69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2560"/>
        <c:axId val="99128448"/>
      </c:lineChart>
      <c:catAx>
        <c:axId val="99122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28448"/>
        <c:crosses val="autoZero"/>
        <c:auto val="1"/>
        <c:lblAlgn val="ctr"/>
        <c:lblOffset val="100"/>
        <c:noMultiLvlLbl val="0"/>
      </c:catAx>
      <c:valAx>
        <c:axId val="9912844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22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69088"/>
        <c:axId val="102570624"/>
      </c:lineChart>
      <c:dateAx>
        <c:axId val="102569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70624"/>
        <c:crosses val="autoZero"/>
        <c:auto val="1"/>
        <c:lblOffset val="100"/>
        <c:baseTimeUnit val="days"/>
      </c:dateAx>
      <c:valAx>
        <c:axId val="102570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28352"/>
        <c:axId val="103822080"/>
      </c:areaChart>
      <c:dateAx>
        <c:axId val="102628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822080"/>
        <c:crosses val="autoZero"/>
        <c:auto val="1"/>
        <c:lblOffset val="100"/>
        <c:baseTimeUnit val="days"/>
      </c:dateAx>
      <c:valAx>
        <c:axId val="10382208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62835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54848"/>
        <c:axId val="103856384"/>
      </c:areaChart>
      <c:dateAx>
        <c:axId val="103854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856384"/>
        <c:crosses val="autoZero"/>
        <c:auto val="1"/>
        <c:lblOffset val="100"/>
        <c:baseTimeUnit val="days"/>
      </c:dateAx>
      <c:valAx>
        <c:axId val="1038563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854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2768"/>
        <c:axId val="103948288"/>
      </c:lineChart>
      <c:dateAx>
        <c:axId val="103872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948288"/>
        <c:crosses val="autoZero"/>
        <c:auto val="1"/>
        <c:lblOffset val="100"/>
        <c:baseTimeUnit val="days"/>
      </c:dateAx>
      <c:valAx>
        <c:axId val="1039482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872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61216"/>
        <c:axId val="91962752"/>
      </c:areaChart>
      <c:dateAx>
        <c:axId val="919612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62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96275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61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03072"/>
        <c:axId val="104004608"/>
      </c:areaChart>
      <c:dateAx>
        <c:axId val="104003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4004608"/>
        <c:crosses val="autoZero"/>
        <c:auto val="1"/>
        <c:lblOffset val="100"/>
        <c:baseTimeUnit val="days"/>
      </c:dateAx>
      <c:valAx>
        <c:axId val="104004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003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29888"/>
        <c:axId val="100231424"/>
      </c:areaChart>
      <c:dateAx>
        <c:axId val="100229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31424"/>
        <c:crosses val="autoZero"/>
        <c:auto val="1"/>
        <c:lblOffset val="100"/>
        <c:baseTimeUnit val="days"/>
      </c:dateAx>
      <c:valAx>
        <c:axId val="100231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29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7808"/>
        <c:axId val="100261888"/>
      </c:lineChart>
      <c:dateAx>
        <c:axId val="100247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61888"/>
        <c:crosses val="autoZero"/>
        <c:auto val="1"/>
        <c:lblOffset val="100"/>
        <c:baseTimeUnit val="days"/>
      </c:dateAx>
      <c:valAx>
        <c:axId val="1002618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47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06304"/>
        <c:axId val="112707840"/>
      </c:areaChart>
      <c:dateAx>
        <c:axId val="112706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707840"/>
        <c:crosses val="autoZero"/>
        <c:auto val="1"/>
        <c:lblOffset val="100"/>
        <c:baseTimeUnit val="days"/>
      </c:dateAx>
      <c:valAx>
        <c:axId val="11270784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7063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14016"/>
        <c:axId val="112615808"/>
      </c:areaChart>
      <c:dateAx>
        <c:axId val="112614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615808"/>
        <c:crosses val="autoZero"/>
        <c:auto val="1"/>
        <c:lblOffset val="100"/>
        <c:baseTimeUnit val="days"/>
      </c:dateAx>
      <c:valAx>
        <c:axId val="11261580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6140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69952"/>
        <c:axId val="113871488"/>
      </c:areaChart>
      <c:dateAx>
        <c:axId val="113869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871488"/>
        <c:crosses val="autoZero"/>
        <c:auto val="1"/>
        <c:lblOffset val="100"/>
        <c:baseTimeUnit val="days"/>
      </c:dateAx>
      <c:valAx>
        <c:axId val="11387148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6995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74656"/>
        <c:axId val="91992832"/>
      </c:areaChart>
      <c:dateAx>
        <c:axId val="919746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92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99283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74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87360"/>
        <c:axId val="92288896"/>
      </c:areaChart>
      <c:dateAx>
        <c:axId val="9228736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288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28889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287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01184"/>
        <c:axId val="92302720"/>
      </c:areaChart>
      <c:catAx>
        <c:axId val="923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02720"/>
        <c:crosses val="autoZero"/>
        <c:auto val="1"/>
        <c:lblAlgn val="ctr"/>
        <c:lblOffset val="100"/>
        <c:noMultiLvlLbl val="0"/>
      </c:catAx>
      <c:valAx>
        <c:axId val="923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011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70976"/>
        <c:axId val="92672768"/>
      </c:areaChart>
      <c:dateAx>
        <c:axId val="926709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6727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26727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70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5920"/>
        <c:axId val="92707456"/>
      </c:lineChart>
      <c:dateAx>
        <c:axId val="927059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07456"/>
        <c:crosses val="autoZero"/>
        <c:auto val="1"/>
        <c:lblOffset val="100"/>
        <c:baseTimeUnit val="days"/>
      </c:dateAx>
      <c:valAx>
        <c:axId val="927074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059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3840"/>
        <c:axId val="92483968"/>
      </c:lineChart>
      <c:dateAx>
        <c:axId val="927238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83968"/>
        <c:crosses val="autoZero"/>
        <c:auto val="1"/>
        <c:lblOffset val="100"/>
        <c:baseTimeUnit val="days"/>
      </c:dateAx>
      <c:valAx>
        <c:axId val="924839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238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M9" sqref="M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7" t="s">
        <v>1015</v>
      </c>
      <c r="B1" s="407"/>
      <c r="C1" s="407"/>
      <c r="D1" s="407"/>
      <c r="E1" s="407"/>
      <c r="F1" s="407"/>
      <c r="G1" s="407"/>
      <c r="H1" s="407"/>
      <c r="I1" s="407"/>
      <c r="J1" s="135"/>
      <c r="K1" s="293"/>
      <c r="L1" s="173"/>
      <c r="M1" s="136"/>
    </row>
    <row r="2" spans="1:13" x14ac:dyDescent="0.25">
      <c r="A2" s="408" t="s">
        <v>21</v>
      </c>
      <c r="B2" s="408"/>
      <c r="C2" s="408"/>
      <c r="D2" s="408"/>
      <c r="E2" s="385">
        <v>43773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47030</v>
      </c>
      <c r="E5" s="287">
        <f>+IF(ISERROR(VLOOKUP($E$2,Cu!$A$5:$H$1642,7,0)),0,VLOOKUP($E$2,Cu!$A$5:$H$1642,7,0))</f>
        <v>80</v>
      </c>
      <c r="F5" s="282" t="s">
        <v>3</v>
      </c>
      <c r="G5" s="281">
        <f>+IF(ISERROR(VLOOKUP($E$2,Cu!$A$5:$H$1642,2,0)),0,VLOOKUP($E$2,Cu!$A$5:$H$1642,2,0))</f>
        <v>6692.4422220103506</v>
      </c>
      <c r="H5" s="281">
        <f>+IF(ISERROR(VLOOKUP($E$2,Cu!$A$5:$H$1642,4,0)),0,VLOOKUP($E$2,Cu!$A$5:$H$1642,4,0))</f>
        <v>5720.036087188334</v>
      </c>
      <c r="I5" s="395">
        <f>+IF(ISERROR(VLOOKUP($E$2,Cu!$A$5:$H$1999,5,0)),0,VLOOKUP($E$2,Cu!$A$5:$H$1999,5,0))</f>
        <v>5797</v>
      </c>
      <c r="J5" s="378">
        <f>+IF(ISERROR(VLOOKUP($E$2,Cu!$A$5:$H$1642,8,0)),0,VLOOKUP($E$2,Cu!$A$5:$H$1642,8,0))</f>
        <v>-28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16500</v>
      </c>
      <c r="E6" s="287">
        <f>+IF(ISERROR(VLOOKUP($E$2,Pb!$A$5:$H$1987,7,0)),0,VLOOKUP($E$2,Pb!$A$5:$H$1987,7,0))</f>
        <v>-25</v>
      </c>
      <c r="F6" s="282" t="s">
        <v>3</v>
      </c>
      <c r="G6" s="281">
        <f>+IF(ISERROR(VLOOKUP($E$2,Pb!$A$5:$H$1987,2,0)),0,VLOOKUP($E$2,Pb!$A$5:$H$1987,2,0))</f>
        <v>2347.9756892020155</v>
      </c>
      <c r="H6" s="281">
        <f>+IF(ISERROR(VLOOKUP($E$2,Pb!$A$5:$H$1987,4,0)),0,VLOOKUP($E$2,Pb!$A$5:$H$1987,4,0))</f>
        <v>2006.8168283777911</v>
      </c>
      <c r="I6" s="395">
        <f>+IF(ISERROR(VLOOKUP($E$2,Pb!$A$5:$H$1987,5,0)),0,VLOOKUP($E$2,Pb!$A$5:$H$1987,5,0))</f>
        <v>2176</v>
      </c>
      <c r="J6" s="378">
        <f>+IF(ISERROR(VLOOKUP($E$2,Pb!$A$5:$H$1642,8,0)),0,VLOOKUP($E$2,Pb!$A$5:$H$1642,8,0))</f>
        <v>-34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4361</v>
      </c>
      <c r="E7" s="287">
        <f>+IF(ISERROR(VLOOKUP($E$2,Ag!$A$5:$H$1986,7,0)),0,VLOOKUP($E$2,Ag!$A$5:$H$1986,7,0))</f>
        <v>0</v>
      </c>
      <c r="F7" s="282" t="s">
        <v>6</v>
      </c>
      <c r="G7" s="281">
        <f>+IF(ISERROR(VLOOKUP($E$2,Ag!$A$5:$H$1517,2,0)),0,VLOOKUP($E$2,Ag!$A$5:$H$1517,2,0))</f>
        <v>620.57708973393881</v>
      </c>
      <c r="H7" s="281">
        <f>+IF(ISERROR(VLOOKUP($E$2,Ag!$A$5:$H$1517,4,0)),0,VLOOKUP($E$2,Ag!$A$5:$H$1517,4,0))</f>
        <v>530.40776900336652</v>
      </c>
      <c r="I7" s="395">
        <f>+IF(ISERROR(VLOOKUP($E$2,Ag!$A$5:$H$1517,5,0)),0,VLOOKUP($E$2,Ag!$A$5:$H$1517,5,0))</f>
        <v>581.125</v>
      </c>
      <c r="J7" s="378">
        <f>+IF(ISERROR(VLOOKUP($E$2,Ag!$A$5:$H$1642,8,0)),0,VLOOKUP($E$2,Ag!$A$5:$H$1642,8,0))</f>
        <v>0.64499999999998181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19090</v>
      </c>
      <c r="E8" s="287">
        <f>+IF(ISERROR(VLOOKUP($E$2,Zn!$A$5:$H$2994,7,0)),0,VLOOKUP($E$2,Zn!$A$5:$H$2994,7,0))</f>
        <v>90</v>
      </c>
      <c r="F8" s="282" t="s">
        <v>3</v>
      </c>
      <c r="G8" s="281">
        <f>+IF(ISERROR(VLOOKUP($E$2,Zn!$A$5:$H$2994,2,0)),0,VLOOKUP($E$2,Zn!$A$5:$H$2994,2,0))</f>
        <v>2716.5367216282712</v>
      </c>
      <c r="H8" s="281">
        <f>+IF(ISERROR(VLOOKUP($E$2,Zn!$A$5:$H$2994,4,0)),0,VLOOKUP($E$2,Zn!$A$5:$H$2994,4,0))</f>
        <v>2321.8262578019412</v>
      </c>
      <c r="I8" s="395">
        <f>+IF(ISERROR(VLOOKUP($E$2,Zn!$A$5:$H$2994,5,0)),0,VLOOKUP($E$2,Zn!$A$5:$H$2994,5,0))</f>
        <v>2541</v>
      </c>
      <c r="J8" s="378">
        <f>+IF(ISERROR(VLOOKUP($E$2,Zn!$A$5:$H$1642,8,0)),0,VLOOKUP($E$2,Zn!$A$5:$H$1642,8,0))</f>
        <v>-2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136850</v>
      </c>
      <c r="E9" s="287">
        <f>+IF(ISERROR(VLOOKUP($E$2,Ni!$A$6:$H$2996,7,0)),0,VLOOKUP($E$2,Ni!$A$6:$H$2996,7,0))</f>
        <v>650</v>
      </c>
      <c r="F9" s="282" t="s">
        <v>3</v>
      </c>
      <c r="G9" s="281">
        <f>+IF(ISERROR(VLOOKUP($E$2,Ni!$A$6:$H$2996,2,0)),0,VLOOKUP($E$2,Ni!$A$6:$H$2996,2,0))</f>
        <v>19473.968064684595</v>
      </c>
      <c r="H9" s="281">
        <f>+IF(ISERROR(VLOOKUP($E$2,Ni!$A$6:$H$2996,4,0)),0,VLOOKUP($E$2,Ni!$A$6:$H$2996,4,0))</f>
        <v>16644.417149303074</v>
      </c>
      <c r="I9" s="395">
        <f>+IF(ISERROR(VLOOKUP($E$2,Ni!$A$6:$H$2996,5,0)),0,VLOOKUP($E$2,Ni!$A$6:$H$2996,5,0))</f>
        <v>16750</v>
      </c>
      <c r="J9" s="378">
        <f>+IF(ISERROR(VLOOKUP($E$2,Ni!$A$5:$H$1642,8,0)),0,VLOOKUP($E$2,Ni!$A$5:$H$1642,8,0))</f>
        <v>-85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1700</v>
      </c>
      <c r="E10" s="287">
        <f>+IF(ISERROR(VLOOKUP($E$2,Coke!$A$6:$H$2997,7,0)),0,VLOOKUP($E$2,Coke!$A$6:$H$2997,7,0))</f>
        <v>0</v>
      </c>
      <c r="F10" s="282" t="s">
        <v>3</v>
      </c>
      <c r="G10" s="281">
        <f>+IF(ISERROR(VLOOKUP($E$2,Coke!$A$6:$H$2997,2,0)),0,VLOOKUP($E$2,Coke!$A$6:$H$2997,2,0))</f>
        <v>241.91264676626827</v>
      </c>
      <c r="H10" s="281">
        <f>+IF(ISERROR(VLOOKUP($E$2,Coke!$A$6:$H$2997,4,0)),0,VLOOKUP($E$2,Coke!$A$6:$H$2997,4,0))</f>
        <v>206.76294595407546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3660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520.8236983320835</v>
      </c>
      <c r="H11" s="281">
        <f>+IF(ISERROR(VLOOKUP($E$2,Steel!$A$6:$H$2995,4,0)),0,VLOOKUP($E$2,Steel!$A$6:$H$2995,4,0))</f>
        <v>445.14846011289188</v>
      </c>
      <c r="I11" s="395">
        <f>+IF(ISERROR(VLOOKUP($E$2,Steel!$A$6:$H$2995,5,0)),0,VLOOKUP($E$2,Steel!$A$6:$H$2995,5,0))</f>
        <v>414</v>
      </c>
      <c r="J11" s="378">
        <f>+IF(ISERROR(VLOOKUP($E$2,Steel!$A$5:$H$1642,8,0)),0,VLOOKUP($E$2,Steel!$A$5:$H$1642,8,0))</f>
        <v>4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680</v>
      </c>
      <c r="E12" s="287">
        <f>+IF(ISERROR(VLOOKUP($E$2,'Quặng Sắt'!$A$6:$H$2995,7,0)),0,VLOOKUP($E$2,'Quặng Sắt'!$A$6:$H$2995,7,0))</f>
        <v>-4</v>
      </c>
      <c r="F12" s="282" t="s">
        <v>2</v>
      </c>
      <c r="G12" s="281">
        <f>+IF(ISERROR(VLOOKUP($E$2,'Quặng Sắt'!$A$6:$H$2995,2,0)),0,VLOOKUP($E$2,'Quặng Sắt'!$A$6:$H$2995,2,0))</f>
        <v>96.554152680513667</v>
      </c>
      <c r="H12" s="281">
        <f>+IF(ISERROR(VLOOKUP($E$2,'Quặng Sắt'!$A$6:$H$2995,4,0)),0,VLOOKUP($E$2,'Quặng Sắt'!$A$6:$H$2995,4,0))</f>
        <v>82.524916820951859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9" t="s">
        <v>1000</v>
      </c>
      <c r="F16" s="409"/>
      <c r="G16" s="409"/>
      <c r="H16" s="409"/>
      <c r="I16" s="409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23265</v>
      </c>
      <c r="E17" s="409" t="s">
        <v>1003</v>
      </c>
      <c r="F17" s="409"/>
      <c r="G17" s="409"/>
      <c r="H17" s="409"/>
      <c r="I17" s="409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7.0273300000000001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10" t="s">
        <v>17</v>
      </c>
      <c r="B19" s="410"/>
      <c r="C19" s="410"/>
      <c r="D19" s="410"/>
      <c r="E19" s="410"/>
      <c r="F19" s="410"/>
      <c r="G19" s="410"/>
      <c r="H19" s="410"/>
      <c r="I19" s="410"/>
    </row>
    <row r="20" spans="1:12" ht="15.75" customHeight="1" x14ac:dyDescent="0.25">
      <c r="A20" s="404" t="s">
        <v>656</v>
      </c>
      <c r="B20" s="405"/>
      <c r="C20" s="404" t="s">
        <v>18</v>
      </c>
      <c r="D20" s="406"/>
      <c r="E20" s="406"/>
      <c r="F20" s="406"/>
      <c r="G20" s="406"/>
      <c r="H20" s="406"/>
      <c r="I20" s="406"/>
    </row>
    <row r="35" spans="1:12" ht="15" customHeight="1" x14ac:dyDescent="0.25">
      <c r="A35" s="402" t="s">
        <v>657</v>
      </c>
      <c r="B35" s="402"/>
      <c r="C35" s="403" t="s">
        <v>4</v>
      </c>
      <c r="D35" s="403"/>
      <c r="E35" s="403"/>
      <c r="F35" s="403"/>
      <c r="G35" s="403"/>
      <c r="H35" s="403"/>
      <c r="I35" s="403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2" t="s">
        <v>705</v>
      </c>
      <c r="B50" s="402"/>
      <c r="C50" s="403" t="s">
        <v>706</v>
      </c>
      <c r="D50" s="403"/>
      <c r="E50" s="403"/>
      <c r="F50" s="403"/>
      <c r="G50" s="403"/>
      <c r="H50" s="403"/>
      <c r="I50" s="403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2" t="s">
        <v>721</v>
      </c>
      <c r="B68" s="402"/>
      <c r="C68" s="403" t="s">
        <v>722</v>
      </c>
      <c r="D68" s="403"/>
      <c r="E68" s="403"/>
      <c r="F68" s="403"/>
      <c r="G68" s="403"/>
      <c r="H68" s="403"/>
      <c r="I68" s="403"/>
    </row>
    <row r="83" spans="1:9" x14ac:dyDescent="0.25">
      <c r="A83" s="402" t="s">
        <v>759</v>
      </c>
      <c r="B83" s="402"/>
      <c r="C83" s="403" t="s">
        <v>760</v>
      </c>
      <c r="D83" s="403"/>
      <c r="E83" s="403"/>
      <c r="F83" s="403"/>
      <c r="G83" s="403"/>
      <c r="H83" s="403"/>
      <c r="I83" s="403"/>
    </row>
    <row r="101" spans="1:9" x14ac:dyDescent="0.25">
      <c r="A101" s="401" t="s">
        <v>1025</v>
      </c>
      <c r="B101" s="401"/>
      <c r="C101" s="401"/>
      <c r="D101" s="401"/>
      <c r="E101" s="401"/>
      <c r="F101" s="401"/>
      <c r="G101" s="401"/>
      <c r="H101" s="401"/>
      <c r="I101" s="401"/>
    </row>
    <row r="116" spans="1:9" x14ac:dyDescent="0.25">
      <c r="A116" s="401" t="s">
        <v>1026</v>
      </c>
      <c r="B116" s="401"/>
      <c r="C116" s="401"/>
      <c r="D116" s="401"/>
      <c r="E116" s="401"/>
      <c r="F116" s="401"/>
      <c r="G116" s="401"/>
      <c r="H116" s="401"/>
      <c r="I116" s="401"/>
    </row>
    <row r="129" spans="1:9" x14ac:dyDescent="0.25">
      <c r="A129" s="401" t="s">
        <v>1005</v>
      </c>
      <c r="B129" s="401"/>
      <c r="C129" s="401"/>
      <c r="D129" s="401"/>
      <c r="E129" s="401"/>
      <c r="F129" s="401"/>
      <c r="G129" s="401"/>
      <c r="H129" s="401"/>
      <c r="I129" s="401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5"/>
  <sheetViews>
    <sheetView workbookViewId="0">
      <pane ySplit="3" topLeftCell="A1195" activePane="bottomLeft" state="frozen"/>
      <selection pane="bottomLeft" activeCell="D1205" sqref="D1205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  <row r="1197" spans="1:2" x14ac:dyDescent="0.25">
      <c r="A1197" s="200">
        <v>43761</v>
      </c>
      <c r="B1197" s="296">
        <v>7.0792999999999999</v>
      </c>
    </row>
    <row r="1198" spans="1:2" x14ac:dyDescent="0.25">
      <c r="A1198" s="200">
        <v>43762</v>
      </c>
      <c r="B1198" s="296">
        <v>7.0792999999999999</v>
      </c>
    </row>
    <row r="1199" spans="1:2" x14ac:dyDescent="0.25">
      <c r="A1199" s="200">
        <v>43763</v>
      </c>
      <c r="B1199" s="296">
        <v>7.0722800000000001</v>
      </c>
    </row>
    <row r="1200" spans="1:2" x14ac:dyDescent="0.25">
      <c r="A1200" s="200">
        <v>43766</v>
      </c>
      <c r="B1200" s="296">
        <v>7.0596899999999998</v>
      </c>
    </row>
    <row r="1201" spans="1:2" x14ac:dyDescent="0.25">
      <c r="A1201" s="200">
        <v>43767</v>
      </c>
      <c r="B1201" s="296">
        <v>7.0592199999999998</v>
      </c>
    </row>
    <row r="1202" spans="1:2" x14ac:dyDescent="0.25">
      <c r="A1202" s="200">
        <v>43768</v>
      </c>
      <c r="B1202" s="296">
        <v>7.0603999999999996</v>
      </c>
    </row>
    <row r="1203" spans="1:2" x14ac:dyDescent="0.25">
      <c r="A1203" s="200">
        <v>43769</v>
      </c>
      <c r="B1203" s="296">
        <v>7.0377799999999997</v>
      </c>
    </row>
    <row r="1204" spans="1:2" x14ac:dyDescent="0.25">
      <c r="A1204" s="200">
        <v>43770</v>
      </c>
      <c r="B1204" s="296">
        <v>7.0426799999999998</v>
      </c>
    </row>
    <row r="1205" spans="1:2" x14ac:dyDescent="0.25">
      <c r="A1205" s="200">
        <v>43773</v>
      </c>
      <c r="B1205" s="296">
        <v>7.0273300000000001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73" activePane="bottomLeft" state="frozen"/>
      <selection pane="bottomLeft" activeCell="E686" sqref="E686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ht="15.75" x14ac:dyDescent="0.25">
      <c r="A678" s="341">
        <v>43761</v>
      </c>
      <c r="B678" s="288">
        <v>23265</v>
      </c>
    </row>
    <row r="679" spans="1:2" ht="15.75" x14ac:dyDescent="0.25">
      <c r="A679" s="341">
        <v>43762</v>
      </c>
      <c r="B679" s="288">
        <v>23265</v>
      </c>
    </row>
    <row r="680" spans="1:2" ht="15.75" x14ac:dyDescent="0.25">
      <c r="A680" s="341">
        <v>43763</v>
      </c>
      <c r="B680" s="288">
        <v>23265</v>
      </c>
    </row>
    <row r="681" spans="1:2" ht="15.75" x14ac:dyDescent="0.25">
      <c r="A681" s="341">
        <v>43766</v>
      </c>
      <c r="B681" s="288">
        <v>23265</v>
      </c>
    </row>
    <row r="682" spans="1:2" ht="15.75" x14ac:dyDescent="0.25">
      <c r="A682" s="341">
        <v>43767</v>
      </c>
      <c r="B682" s="288">
        <v>23265</v>
      </c>
    </row>
    <row r="683" spans="1:2" ht="15.75" x14ac:dyDescent="0.25">
      <c r="A683" s="341">
        <v>43768</v>
      </c>
      <c r="B683" s="288">
        <v>23265</v>
      </c>
    </row>
    <row r="684" spans="1:2" ht="15.75" x14ac:dyDescent="0.25">
      <c r="A684" s="341">
        <v>43769</v>
      </c>
      <c r="B684" s="288">
        <v>23270</v>
      </c>
    </row>
    <row r="685" spans="1:2" ht="15.75" x14ac:dyDescent="0.25">
      <c r="A685" s="341">
        <v>43770</v>
      </c>
      <c r="B685" s="288">
        <v>23265</v>
      </c>
    </row>
    <row r="686" spans="1:2" ht="15.75" x14ac:dyDescent="0.25">
      <c r="A686" s="341">
        <v>43773</v>
      </c>
      <c r="B686" s="288">
        <v>23265</v>
      </c>
    </row>
    <row r="687" spans="1:2" x14ac:dyDescent="0.25">
      <c r="A687" s="129"/>
      <c r="B687" s="130"/>
    </row>
    <row r="688" spans="1:2" x14ac:dyDescent="0.25">
      <c r="A688" s="129"/>
      <c r="B688" s="130"/>
    </row>
    <row r="689" spans="1:2" x14ac:dyDescent="0.25">
      <c r="A689" s="129"/>
      <c r="B689" s="130"/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6"/>
  <sheetViews>
    <sheetView workbookViewId="0">
      <pane ySplit="3" topLeftCell="A552" activePane="bottomLeft" state="frozen"/>
      <selection pane="bottomLeft" activeCell="G565" sqref="G565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  <row r="558" spans="1:2" x14ac:dyDescent="0.25">
      <c r="A558" s="262">
        <v>43761</v>
      </c>
      <c r="B558" s="263">
        <v>3307</v>
      </c>
    </row>
    <row r="559" spans="1:2" x14ac:dyDescent="0.25">
      <c r="A559" s="262">
        <v>43762</v>
      </c>
      <c r="B559" s="263">
        <v>3307</v>
      </c>
    </row>
    <row r="560" spans="1:2" x14ac:dyDescent="0.25">
      <c r="A560" s="262">
        <v>43763</v>
      </c>
      <c r="B560" s="263">
        <v>3310</v>
      </c>
    </row>
    <row r="561" spans="1:2" x14ac:dyDescent="0.25">
      <c r="A561" s="262">
        <v>43766</v>
      </c>
      <c r="B561" s="263">
        <v>3316</v>
      </c>
    </row>
    <row r="562" spans="1:2" x14ac:dyDescent="0.25">
      <c r="A562" s="262">
        <v>43767</v>
      </c>
      <c r="B562" s="263">
        <v>3317</v>
      </c>
    </row>
    <row r="563" spans="1:2" x14ac:dyDescent="0.25">
      <c r="A563" s="262">
        <v>43768</v>
      </c>
      <c r="B563" s="263">
        <v>3315</v>
      </c>
    </row>
    <row r="564" spans="1:2" x14ac:dyDescent="0.25">
      <c r="A564" s="262">
        <v>43769</v>
      </c>
      <c r="B564" s="263">
        <v>3323</v>
      </c>
    </row>
    <row r="565" spans="1:2" x14ac:dyDescent="0.25">
      <c r="A565" s="262">
        <v>43770</v>
      </c>
      <c r="B565" s="263">
        <v>3324</v>
      </c>
    </row>
    <row r="566" spans="1:2" x14ac:dyDescent="0.25">
      <c r="A566" s="262">
        <v>43773</v>
      </c>
      <c r="B566" s="263">
        <v>3332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06" activePane="bottomLeft" state="frozen"/>
      <selection pane="bottomLeft" activeCell="M1415" sqref="M1415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5797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19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19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19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19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200">
        <v>43761</v>
      </c>
      <c r="B1411" s="37">
        <f t="shared" si="56"/>
        <v>6644.0184764030346</v>
      </c>
      <c r="C1411" s="222">
        <v>47035</v>
      </c>
      <c r="D1411" s="37">
        <f t="shared" si="59"/>
        <v>5678.6482704299442</v>
      </c>
      <c r="E1411" s="222">
        <v>5794</v>
      </c>
      <c r="F1411" s="148">
        <f>USD_CNY!B1197</f>
        <v>7.0792999999999999</v>
      </c>
      <c r="G1411" s="140">
        <f t="shared" si="54"/>
        <v>-135</v>
      </c>
      <c r="H1411" s="376">
        <f t="shared" si="58"/>
        <v>-26</v>
      </c>
    </row>
    <row r="1412" spans="1:8" x14ac:dyDescent="0.25">
      <c r="A1412" s="200">
        <v>43762</v>
      </c>
      <c r="B1412" s="37">
        <f t="shared" si="56"/>
        <v>6687.1018321020438</v>
      </c>
      <c r="C1412" s="222">
        <v>47340</v>
      </c>
      <c r="D1412" s="37">
        <f t="shared" si="59"/>
        <v>5715.4716513692683</v>
      </c>
      <c r="E1412" s="222">
        <v>5773</v>
      </c>
      <c r="F1412" s="148">
        <f>USD_CNY!B1198</f>
        <v>7.0792999999999999</v>
      </c>
      <c r="G1412" s="140">
        <f t="shared" si="54"/>
        <v>305</v>
      </c>
      <c r="H1412" s="376">
        <f t="shared" si="58"/>
        <v>-21</v>
      </c>
    </row>
    <row r="1413" spans="1:8" x14ac:dyDescent="0.25">
      <c r="A1413" s="200">
        <v>43763</v>
      </c>
      <c r="B1413" s="37">
        <f t="shared" si="56"/>
        <v>6677.4788328516406</v>
      </c>
      <c r="C1413" s="222">
        <v>47225</v>
      </c>
      <c r="D1413" s="37">
        <f t="shared" si="59"/>
        <v>5707.2468656851634</v>
      </c>
      <c r="E1413" s="222">
        <v>5869</v>
      </c>
      <c r="F1413" s="148">
        <f>USD_CNY!B1199</f>
        <v>7.0722800000000001</v>
      </c>
      <c r="G1413" s="140">
        <f t="shared" si="54"/>
        <v>-115</v>
      </c>
      <c r="H1413" s="376">
        <f t="shared" si="58"/>
        <v>96</v>
      </c>
    </row>
    <row r="1414" spans="1:8" x14ac:dyDescent="0.25">
      <c r="A1414" s="200">
        <v>43766</v>
      </c>
      <c r="B1414" s="37">
        <f t="shared" si="56"/>
        <v>6709.926356539735</v>
      </c>
      <c r="C1414" s="222">
        <v>47370</v>
      </c>
      <c r="D1414" s="37">
        <f t="shared" si="59"/>
        <v>5734.9797919143039</v>
      </c>
      <c r="E1414" s="222">
        <v>5869.5</v>
      </c>
      <c r="F1414" s="148">
        <f>USD_CNY!B1200</f>
        <v>7.0596899999999998</v>
      </c>
      <c r="G1414" s="140">
        <f t="shared" si="54"/>
        <v>145</v>
      </c>
      <c r="H1414" s="376">
        <f t="shared" si="58"/>
        <v>0.5</v>
      </c>
    </row>
    <row r="1415" spans="1:8" x14ac:dyDescent="0.25">
      <c r="A1415" s="200">
        <v>43767</v>
      </c>
      <c r="B1415" s="37">
        <f t="shared" si="56"/>
        <v>6692.6657619397047</v>
      </c>
      <c r="C1415" s="222">
        <v>47245</v>
      </c>
      <c r="D1415" s="37">
        <f t="shared" si="59"/>
        <v>5720.2271469570132</v>
      </c>
      <c r="E1415" s="222">
        <v>5888.5</v>
      </c>
      <c r="F1415" s="148">
        <f>USD_CNY!B1201</f>
        <v>7.0592199999999998</v>
      </c>
      <c r="G1415" s="140">
        <f t="shared" si="54"/>
        <v>-125</v>
      </c>
      <c r="H1415" s="376">
        <f t="shared" si="58"/>
        <v>19</v>
      </c>
    </row>
    <row r="1416" spans="1:8" x14ac:dyDescent="0.25">
      <c r="A1416" s="200">
        <v>43768</v>
      </c>
      <c r="B1416" s="37">
        <f t="shared" si="56"/>
        <v>6712.0843011727384</v>
      </c>
      <c r="C1416" s="222">
        <v>47390</v>
      </c>
      <c r="D1416" s="37">
        <f t="shared" si="59"/>
        <v>5736.8241890365289</v>
      </c>
      <c r="E1416" s="222">
        <v>5879.5</v>
      </c>
      <c r="F1416" s="148">
        <f>USD_CNY!B1202</f>
        <v>7.0603999999999996</v>
      </c>
      <c r="G1416" s="140">
        <f t="shared" si="54"/>
        <v>145</v>
      </c>
      <c r="H1416" s="376">
        <f t="shared" si="58"/>
        <v>-9</v>
      </c>
    </row>
    <row r="1417" spans="1:8" x14ac:dyDescent="0.25">
      <c r="A1417" s="200">
        <v>43769</v>
      </c>
      <c r="B1417" s="37">
        <f t="shared" si="56"/>
        <v>6706.6603389136917</v>
      </c>
      <c r="C1417" s="222">
        <v>47200</v>
      </c>
      <c r="D1417" s="37">
        <f t="shared" si="59"/>
        <v>5732.1883238578566</v>
      </c>
      <c r="E1417" s="222">
        <v>5883</v>
      </c>
      <c r="F1417" s="148">
        <f>USD_CNY!B1203</f>
        <v>7.0377799999999997</v>
      </c>
      <c r="G1417" s="140">
        <f t="shared" si="54"/>
        <v>-190</v>
      </c>
      <c r="H1417" s="376">
        <f t="shared" si="58"/>
        <v>3.5</v>
      </c>
    </row>
    <row r="1418" spans="1:8" x14ac:dyDescent="0.25">
      <c r="A1418" s="200">
        <v>43770</v>
      </c>
      <c r="B1418" s="37">
        <f t="shared" si="56"/>
        <v>6666.4962769854656</v>
      </c>
      <c r="C1418" s="222">
        <v>46950</v>
      </c>
      <c r="D1418" s="37">
        <f t="shared" si="59"/>
        <v>5697.8600657995439</v>
      </c>
      <c r="E1418" s="222">
        <v>5825</v>
      </c>
      <c r="F1418" s="148">
        <f>USD_CNY!B1204</f>
        <v>7.0426799999999998</v>
      </c>
      <c r="G1418" s="140">
        <f t="shared" si="54"/>
        <v>-250</v>
      </c>
      <c r="H1418" s="376">
        <f t="shared" si="58"/>
        <v>-58</v>
      </c>
    </row>
    <row r="1419" spans="1:8" x14ac:dyDescent="0.25">
      <c r="A1419" s="200">
        <v>43773</v>
      </c>
      <c r="B1419" s="37">
        <f t="shared" si="56"/>
        <v>6692.4422220103506</v>
      </c>
      <c r="C1419" s="222">
        <v>47030</v>
      </c>
      <c r="D1419" s="37">
        <f t="shared" si="59"/>
        <v>5720.036087188334</v>
      </c>
      <c r="E1419" s="222">
        <v>5797</v>
      </c>
      <c r="F1419" s="148">
        <f>USD_CNY!B1205</f>
        <v>7.0273300000000001</v>
      </c>
      <c r="G1419" s="140">
        <f t="shared" si="54"/>
        <v>80</v>
      </c>
      <c r="H1419" s="376">
        <f t="shared" si="58"/>
        <v>-28</v>
      </c>
    </row>
    <row r="1420" spans="1:8" x14ac:dyDescent="0.25">
      <c r="A1420" s="177"/>
      <c r="B1420" s="37"/>
      <c r="C1420" s="222"/>
      <c r="D1420" s="37"/>
      <c r="E1420" s="222"/>
      <c r="F1420" s="37"/>
    </row>
    <row r="1421" spans="1:8" x14ac:dyDescent="0.25">
      <c r="A1421" s="177"/>
      <c r="B1421" s="37"/>
      <c r="C1421" s="222"/>
      <c r="D1421" s="37"/>
      <c r="E1421" s="222"/>
      <c r="F1421" s="37"/>
    </row>
    <row r="1422" spans="1:8" x14ac:dyDescent="0.25">
      <c r="A1422" s="177"/>
      <c r="B1422" s="37"/>
      <c r="C1422" s="222"/>
      <c r="D1422" s="37"/>
      <c r="E1422" s="222"/>
      <c r="F1422" s="37"/>
    </row>
    <row r="1423" spans="1:8" x14ac:dyDescent="0.25">
      <c r="A1423" s="177"/>
      <c r="B1423" s="37"/>
      <c r="C1423" s="222"/>
      <c r="D1423" s="37"/>
      <c r="E1423" s="222"/>
      <c r="F1423" s="37"/>
    </row>
    <row r="1424" spans="1:8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10" activePane="bottomLeft" state="frozen"/>
      <selection pane="bottomLeft" activeCell="C1420" sqref="C1420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17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17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17" si="59">+IF(F1329=0,"",C1329/F1329)</f>
        <v>2351.2215433039687</v>
      </c>
      <c r="C1329" s="37">
        <v>16150</v>
      </c>
      <c r="D1329" s="37">
        <f t="shared" ref="D1329:D1417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1:8" x14ac:dyDescent="0.25">
      <c r="A1409" s="200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7">
        <f>USD_CNY!B1197</f>
        <v>7.0792999999999999</v>
      </c>
      <c r="G1409" s="140">
        <f t="shared" si="56"/>
        <v>-175</v>
      </c>
      <c r="H1409" s="140">
        <f t="shared" si="58"/>
        <v>33</v>
      </c>
    </row>
    <row r="1410" spans="1:8" x14ac:dyDescent="0.25">
      <c r="A1410" s="200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7">
        <f>USD_CNY!B1198</f>
        <v>7.0792999999999999</v>
      </c>
      <c r="G1410" s="140">
        <f t="shared" si="56"/>
        <v>-50</v>
      </c>
      <c r="H1410" s="140">
        <f t="shared" si="58"/>
        <v>1</v>
      </c>
    </row>
    <row r="1411" spans="1:8" x14ac:dyDescent="0.25">
      <c r="A1411" s="200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7">
        <f>USD_CNY!B1199</f>
        <v>7.0722800000000001</v>
      </c>
      <c r="G1411" s="140">
        <f t="shared" si="56"/>
        <v>0</v>
      </c>
      <c r="H1411" s="140">
        <f t="shared" si="58"/>
        <v>6</v>
      </c>
    </row>
    <row r="1412" spans="1:8" x14ac:dyDescent="0.25">
      <c r="A1412" s="200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7">
        <f>USD_CNY!B1200</f>
        <v>7.0596899999999998</v>
      </c>
      <c r="G1412" s="140">
        <f t="shared" si="56"/>
        <v>25</v>
      </c>
      <c r="H1412" s="140">
        <f t="shared" si="58"/>
        <v>2.5</v>
      </c>
    </row>
    <row r="1413" spans="1:8" x14ac:dyDescent="0.25">
      <c r="A1413" s="200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7">
        <f>USD_CNY!B1201</f>
        <v>7.0592199999999998</v>
      </c>
      <c r="G1413" s="140">
        <f t="shared" si="56"/>
        <v>0</v>
      </c>
      <c r="H1413" s="140">
        <f t="shared" si="58"/>
        <v>-12.5</v>
      </c>
    </row>
    <row r="1414" spans="1:8" x14ac:dyDescent="0.25">
      <c r="A1414" s="200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7">
        <f>USD_CNY!B1202</f>
        <v>7.0603999999999996</v>
      </c>
      <c r="G1414" s="140">
        <f t="shared" si="56"/>
        <v>0</v>
      </c>
      <c r="H1414" s="140">
        <f t="shared" si="58"/>
        <v>35</v>
      </c>
    </row>
    <row r="1415" spans="1:8" x14ac:dyDescent="0.25">
      <c r="A1415" s="200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7">
        <f>USD_CNY!B1203</f>
        <v>7.0377799999999997</v>
      </c>
      <c r="G1415" s="140">
        <f t="shared" si="56"/>
        <v>-125</v>
      </c>
      <c r="H1415" s="140">
        <f t="shared" si="58"/>
        <v>-11.5</v>
      </c>
    </row>
    <row r="1416" spans="1:8" x14ac:dyDescent="0.25">
      <c r="A1416" s="200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7">
        <f>USD_CNY!B1204</f>
        <v>7.0426799999999998</v>
      </c>
      <c r="G1416" s="140">
        <f t="shared" si="56"/>
        <v>-25</v>
      </c>
      <c r="H1416" s="140">
        <f t="shared" si="58"/>
        <v>-45.5</v>
      </c>
    </row>
    <row r="1417" spans="1:8" x14ac:dyDescent="0.25">
      <c r="A1417" s="200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7">
        <f>USD_CNY!B1205</f>
        <v>7.0273300000000001</v>
      </c>
      <c r="G1417" s="140">
        <f t="shared" si="56"/>
        <v>-25</v>
      </c>
      <c r="H1417" s="140">
        <f t="shared" si="58"/>
        <v>-34</v>
      </c>
    </row>
    <row r="1418" spans="1:8" x14ac:dyDescent="0.25">
      <c r="F1418" s="57"/>
    </row>
    <row r="1419" spans="1:8" x14ac:dyDescent="0.25">
      <c r="F1419" s="57"/>
    </row>
    <row r="1420" spans="1:8" x14ac:dyDescent="0.25">
      <c r="F1420" s="57"/>
    </row>
    <row r="1421" spans="1:8" x14ac:dyDescent="0.25">
      <c r="F1421" s="57"/>
    </row>
    <row r="1422" spans="1:8" x14ac:dyDescent="0.25">
      <c r="F1422" s="57"/>
    </row>
    <row r="1423" spans="1:8" x14ac:dyDescent="0.25">
      <c r="F1423" s="57"/>
    </row>
    <row r="1424" spans="1:8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04" activePane="bottomLeft" state="frozen"/>
      <selection pane="bottomLeft" activeCell="F1421" sqref="F1421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17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17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17" si="57">+IF(F1359=0,"",C1359/F1359)</f>
        <v>595.09888728905969</v>
      </c>
      <c r="C1359" s="213">
        <v>4224</v>
      </c>
      <c r="D1359" s="20">
        <f t="shared" ref="D1359:D1417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1:8" x14ac:dyDescent="0.25">
      <c r="A1409" s="200">
        <v>43761</v>
      </c>
      <c r="B1409" s="20">
        <f t="shared" si="57"/>
        <v>603.30823669006827</v>
      </c>
      <c r="C1409" s="214">
        <v>4271</v>
      </c>
      <c r="D1409" s="20">
        <f t="shared" si="58"/>
        <v>515.64806554706695</v>
      </c>
      <c r="E1409" s="3">
        <v>563.44000000000005</v>
      </c>
      <c r="F1409" s="148">
        <f>USD_CNY!B1197</f>
        <v>7.0792999999999999</v>
      </c>
      <c r="G1409" s="160">
        <f t="shared" si="52"/>
        <v>2</v>
      </c>
      <c r="H1409" s="160">
        <f t="shared" si="56"/>
        <v>36.965000000000032</v>
      </c>
    </row>
    <row r="1410" spans="1:8" x14ac:dyDescent="0.25">
      <c r="A1410" s="200">
        <v>43762</v>
      </c>
      <c r="B1410" s="20">
        <f t="shared" si="57"/>
        <v>602.31943836254993</v>
      </c>
      <c r="C1410" s="214">
        <v>4264</v>
      </c>
      <c r="D1410" s="20">
        <f t="shared" si="58"/>
        <v>514.80293877141025</v>
      </c>
      <c r="E1410" s="3">
        <v>563.12</v>
      </c>
      <c r="F1410" s="148">
        <f>USD_CNY!B1198</f>
        <v>7.0792999999999999</v>
      </c>
      <c r="G1410" s="160">
        <f t="shared" si="52"/>
        <v>-7</v>
      </c>
      <c r="H1410" s="160">
        <f t="shared" si="56"/>
        <v>-0.32000000000005002</v>
      </c>
    </row>
    <row r="1411" spans="1:8" x14ac:dyDescent="0.25">
      <c r="A1411" s="200">
        <v>43763</v>
      </c>
      <c r="B1411" s="20">
        <f t="shared" si="57"/>
        <v>612.81510347440997</v>
      </c>
      <c r="C1411" s="214">
        <v>4334</v>
      </c>
      <c r="D1411" s="20">
        <f t="shared" si="58"/>
        <v>523.77359271317096</v>
      </c>
      <c r="E1411" s="3">
        <v>572.44000000000005</v>
      </c>
      <c r="F1411" s="148">
        <f>USD_CNY!B1199</f>
        <v>7.0722800000000001</v>
      </c>
      <c r="G1411" s="160">
        <f t="shared" si="52"/>
        <v>70</v>
      </c>
      <c r="H1411" s="160">
        <f t="shared" si="56"/>
        <v>9.32000000000005</v>
      </c>
    </row>
    <row r="1412" spans="1:8" x14ac:dyDescent="0.25">
      <c r="A1412" s="200">
        <v>43766</v>
      </c>
      <c r="B1412" s="20">
        <f t="shared" si="57"/>
        <v>618.86570090188093</v>
      </c>
      <c r="C1412" s="214">
        <v>4369</v>
      </c>
      <c r="D1412" s="20">
        <f t="shared" si="58"/>
        <v>528.94504350588113</v>
      </c>
      <c r="E1412" s="3">
        <v>579.36</v>
      </c>
      <c r="F1412" s="148">
        <f>USD_CNY!B1200</f>
        <v>7.0596899999999998</v>
      </c>
      <c r="G1412" s="160">
        <f t="shared" si="52"/>
        <v>35</v>
      </c>
      <c r="H1412" s="160">
        <f t="shared" si="56"/>
        <v>6.9199999999999591</v>
      </c>
    </row>
    <row r="1413" spans="1:8" x14ac:dyDescent="0.25">
      <c r="A1413" s="200">
        <v>43767</v>
      </c>
      <c r="B1413" s="20">
        <f t="shared" si="57"/>
        <v>611.11567566954989</v>
      </c>
      <c r="C1413" s="214">
        <v>4314</v>
      </c>
      <c r="D1413" s="20">
        <f t="shared" si="58"/>
        <v>522.32109031585469</v>
      </c>
      <c r="E1413" s="3">
        <v>570.995</v>
      </c>
      <c r="F1413" s="148">
        <f>USD_CNY!B1201</f>
        <v>7.0592199999999998</v>
      </c>
      <c r="G1413" s="160">
        <f t="shared" si="52"/>
        <v>-55</v>
      </c>
      <c r="H1413" s="160">
        <f t="shared" si="56"/>
        <v>-8.3650000000000091</v>
      </c>
    </row>
    <row r="1414" spans="1:8" x14ac:dyDescent="0.25">
      <c r="A1414" s="200">
        <v>43768</v>
      </c>
      <c r="B1414" s="20">
        <f t="shared" si="57"/>
        <v>612.42989065775316</v>
      </c>
      <c r="C1414" s="214">
        <v>4324</v>
      </c>
      <c r="D1414" s="20">
        <f t="shared" si="58"/>
        <v>523.44435098953261</v>
      </c>
      <c r="E1414" s="3">
        <v>571.79999999999995</v>
      </c>
      <c r="F1414" s="148">
        <f>USD_CNY!B1202</f>
        <v>7.0603999999999996</v>
      </c>
      <c r="G1414" s="160">
        <f t="shared" si="52"/>
        <v>10</v>
      </c>
      <c r="H1414" s="160">
        <f t="shared" si="56"/>
        <v>0.80499999999994998</v>
      </c>
    </row>
    <row r="1415" spans="1:8" x14ac:dyDescent="0.25">
      <c r="A1415" s="200">
        <v>43769</v>
      </c>
      <c r="B1415" s="20">
        <f t="shared" si="57"/>
        <v>615.8191929841513</v>
      </c>
      <c r="C1415" s="214">
        <v>4334</v>
      </c>
      <c r="D1415" s="20">
        <f t="shared" si="58"/>
        <v>526.34119058474471</v>
      </c>
      <c r="E1415" s="3">
        <v>574.21</v>
      </c>
      <c r="F1415" s="148">
        <f>USD_CNY!B1203</f>
        <v>7.0377799999999997</v>
      </c>
      <c r="G1415" s="160">
        <f t="shared" si="52"/>
        <v>10</v>
      </c>
      <c r="H1415" s="160">
        <f t="shared" si="56"/>
        <v>2.4100000000000819</v>
      </c>
    </row>
    <row r="1416" spans="1:8" x14ac:dyDescent="0.25">
      <c r="A1416" s="200">
        <v>43770</v>
      </c>
      <c r="B1416" s="20">
        <f t="shared" si="57"/>
        <v>619.22449976429425</v>
      </c>
      <c r="C1416" s="214">
        <v>4361</v>
      </c>
      <c r="D1416" s="20">
        <f t="shared" si="58"/>
        <v>529.25170920025153</v>
      </c>
      <c r="E1416" s="3">
        <v>580.48</v>
      </c>
      <c r="F1416" s="148">
        <f>USD_CNY!B1204</f>
        <v>7.0426799999999998</v>
      </c>
      <c r="G1416" s="160">
        <f t="shared" si="52"/>
        <v>27</v>
      </c>
      <c r="H1416" s="160">
        <f t="shared" si="56"/>
        <v>6.2699999999999818</v>
      </c>
    </row>
    <row r="1417" spans="1:8" x14ac:dyDescent="0.25">
      <c r="A1417" s="200">
        <v>43773</v>
      </c>
      <c r="B1417" s="20">
        <f t="shared" si="57"/>
        <v>620.57708973393881</v>
      </c>
      <c r="C1417" s="214">
        <v>4361</v>
      </c>
      <c r="D1417" s="20">
        <f t="shared" si="58"/>
        <v>530.40776900336652</v>
      </c>
      <c r="E1417" s="3">
        <v>581.125</v>
      </c>
      <c r="F1417" s="148">
        <f>USD_CNY!B1205</f>
        <v>7.0273300000000001</v>
      </c>
      <c r="G1417" s="160">
        <f t="shared" si="52"/>
        <v>0</v>
      </c>
      <c r="H1417" s="160">
        <f t="shared" si="56"/>
        <v>0.64499999999998181</v>
      </c>
    </row>
    <row r="1418" spans="1:8" x14ac:dyDescent="0.25">
      <c r="F1418" s="43"/>
    </row>
    <row r="1419" spans="1:8" x14ac:dyDescent="0.25">
      <c r="F1419" s="43"/>
    </row>
    <row r="1420" spans="1:8" x14ac:dyDescent="0.25">
      <c r="F1420" s="43"/>
    </row>
    <row r="1421" spans="1:8" x14ac:dyDescent="0.25">
      <c r="F1421" s="43"/>
    </row>
    <row r="1422" spans="1:8" x14ac:dyDescent="0.25">
      <c r="F1422" s="43"/>
    </row>
    <row r="1423" spans="1:8" x14ac:dyDescent="0.25">
      <c r="F1423" s="43"/>
    </row>
    <row r="1424" spans="1:8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4"/>
  <sheetViews>
    <sheetView zoomScale="85" zoomScaleNormal="85" workbookViewId="0">
      <pane ySplit="4" topLeftCell="A1406" activePane="bottomLeft" state="frozen"/>
      <selection pane="bottomLeft" activeCell="D1418" sqref="D1418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2321.8262578019412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14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14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14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14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  <row r="1406" spans="1:8" x14ac:dyDescent="0.25">
      <c r="A1406" s="200">
        <v>43761</v>
      </c>
      <c r="B1406" s="3">
        <f t="shared" si="40"/>
        <v>2668.3429152599833</v>
      </c>
      <c r="C1406" s="214">
        <v>18890</v>
      </c>
      <c r="D1406" s="3">
        <f t="shared" si="51"/>
        <v>2280.634970307678</v>
      </c>
      <c r="E1406" s="214">
        <v>2503</v>
      </c>
      <c r="F1406" s="148">
        <f>USD_CNY!B1197</f>
        <v>7.0792999999999999</v>
      </c>
      <c r="G1406" s="160">
        <f t="shared" si="52"/>
        <v>-110</v>
      </c>
      <c r="H1406" s="394">
        <f t="shared" si="53"/>
        <v>3</v>
      </c>
    </row>
    <row r="1407" spans="1:8" x14ac:dyDescent="0.25">
      <c r="A1407" s="200">
        <v>43762</v>
      </c>
      <c r="B1407" s="3">
        <f t="shared" si="40"/>
        <v>2675.4057604565423</v>
      </c>
      <c r="C1407" s="214">
        <v>18940</v>
      </c>
      <c r="D1407" s="3">
        <f t="shared" si="51"/>
        <v>2286.6715901337971</v>
      </c>
      <c r="E1407" s="214">
        <v>2510</v>
      </c>
      <c r="F1407" s="148">
        <f>USD_CNY!B1198</f>
        <v>7.0792999999999999</v>
      </c>
      <c r="G1407" s="160">
        <f t="shared" si="52"/>
        <v>50</v>
      </c>
      <c r="H1407" s="394">
        <f t="shared" si="53"/>
        <v>7</v>
      </c>
    </row>
    <row r="1408" spans="1:8" x14ac:dyDescent="0.25">
      <c r="A1408" s="200">
        <v>43763</v>
      </c>
      <c r="B1408" s="3">
        <f t="shared" si="40"/>
        <v>2655.4378503113562</v>
      </c>
      <c r="C1408" s="214">
        <v>18780</v>
      </c>
      <c r="D1408" s="3">
        <f t="shared" si="51"/>
        <v>2269.6050002661163</v>
      </c>
      <c r="E1408" s="214">
        <v>2518.5</v>
      </c>
      <c r="F1408" s="148">
        <f>USD_CNY!B1199</f>
        <v>7.0722800000000001</v>
      </c>
      <c r="G1408" s="160">
        <f t="shared" si="52"/>
        <v>-160</v>
      </c>
      <c r="H1408" s="394">
        <f t="shared" si="53"/>
        <v>8.5</v>
      </c>
    </row>
    <row r="1409" spans="1:8" x14ac:dyDescent="0.25">
      <c r="A1409" s="200">
        <v>43766</v>
      </c>
      <c r="B1409" s="3">
        <f t="shared" si="40"/>
        <v>2705.5012330569757</v>
      </c>
      <c r="C1409" s="214">
        <v>19100</v>
      </c>
      <c r="D1409" s="3">
        <f t="shared" si="51"/>
        <v>2312.3942162880135</v>
      </c>
      <c r="E1409" s="214">
        <v>2544</v>
      </c>
      <c r="F1409" s="148">
        <f>USD_CNY!B1200</f>
        <v>7.0596899999999998</v>
      </c>
      <c r="G1409" s="160">
        <f t="shared" si="52"/>
        <v>320</v>
      </c>
      <c r="H1409" s="394">
        <f t="shared" si="53"/>
        <v>25.5</v>
      </c>
    </row>
    <row r="1410" spans="1:8" x14ac:dyDescent="0.25">
      <c r="A1410" s="200">
        <v>43767</v>
      </c>
      <c r="B1410" s="3">
        <f t="shared" si="40"/>
        <v>2717.0140610435715</v>
      </c>
      <c r="C1410" s="214">
        <v>19180</v>
      </c>
      <c r="D1410" s="3">
        <f t="shared" si="51"/>
        <v>2322.2342402081808</v>
      </c>
      <c r="E1410" s="214">
        <v>2577</v>
      </c>
      <c r="F1410" s="148">
        <f>USD_CNY!B1201</f>
        <v>7.0592199999999998</v>
      </c>
      <c r="G1410" s="160">
        <f t="shared" si="52"/>
        <v>80</v>
      </c>
      <c r="H1410" s="394">
        <f t="shared" si="53"/>
        <v>33</v>
      </c>
    </row>
    <row r="1411" spans="1:8" x14ac:dyDescent="0.25">
      <c r="A1411" s="200">
        <v>43768</v>
      </c>
      <c r="B1411" s="3">
        <f t="shared" si="40"/>
        <v>2706.6455158347972</v>
      </c>
      <c r="C1411" s="214">
        <v>19110</v>
      </c>
      <c r="D1411" s="3">
        <f t="shared" si="51"/>
        <v>2313.3722357562369</v>
      </c>
      <c r="E1411" s="214">
        <v>2586</v>
      </c>
      <c r="F1411" s="148">
        <f>USD_CNY!B1202</f>
        <v>7.0603999999999996</v>
      </c>
      <c r="G1411" s="160">
        <f t="shared" si="52"/>
        <v>-70</v>
      </c>
      <c r="H1411" s="394">
        <f t="shared" si="53"/>
        <v>9</v>
      </c>
    </row>
    <row r="1412" spans="1:8" x14ac:dyDescent="0.25">
      <c r="A1412" s="200">
        <v>43769</v>
      </c>
      <c r="B1412" s="3">
        <f t="shared" si="40"/>
        <v>2694.0313564788898</v>
      </c>
      <c r="C1412" s="214">
        <v>18960</v>
      </c>
      <c r="D1412" s="3">
        <f t="shared" si="51"/>
        <v>2302.5909029734103</v>
      </c>
      <c r="E1412" s="214">
        <v>2563.5</v>
      </c>
      <c r="F1412" s="148">
        <f>USD_CNY!B1203</f>
        <v>7.0377799999999997</v>
      </c>
      <c r="G1412" s="160">
        <f t="shared" si="52"/>
        <v>-150</v>
      </c>
      <c r="H1412" s="394">
        <f t="shared" si="53"/>
        <v>-22.5</v>
      </c>
    </row>
    <row r="1413" spans="1:8" x14ac:dyDescent="0.25">
      <c r="A1413" s="200">
        <v>43770</v>
      </c>
      <c r="B1413" s="3">
        <f t="shared" si="40"/>
        <v>2697.8366190143524</v>
      </c>
      <c r="C1413" s="214">
        <v>19000</v>
      </c>
      <c r="D1413" s="3">
        <f t="shared" si="51"/>
        <v>2305.8432641148311</v>
      </c>
      <c r="E1413" s="214">
        <v>2543</v>
      </c>
      <c r="F1413" s="148">
        <f>USD_CNY!B1204</f>
        <v>7.0426799999999998</v>
      </c>
      <c r="G1413" s="160">
        <f t="shared" si="52"/>
        <v>40</v>
      </c>
      <c r="H1413" s="394">
        <f t="shared" si="53"/>
        <v>-20.5</v>
      </c>
    </row>
    <row r="1414" spans="1:8" x14ac:dyDescent="0.25">
      <c r="A1414" s="200">
        <v>43773</v>
      </c>
      <c r="B1414" s="3">
        <f t="shared" si="40"/>
        <v>2716.5367216282712</v>
      </c>
      <c r="C1414" s="214">
        <v>19090</v>
      </c>
      <c r="D1414" s="3">
        <f t="shared" si="51"/>
        <v>2321.8262578019412</v>
      </c>
      <c r="E1414" s="214">
        <v>2541</v>
      </c>
      <c r="F1414" s="148">
        <f>USD_CNY!B1205</f>
        <v>7.0273300000000001</v>
      </c>
      <c r="G1414" s="160">
        <f t="shared" si="52"/>
        <v>90</v>
      </c>
      <c r="H1414" s="394">
        <f t="shared" si="53"/>
        <v>-2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zoomScale="115" zoomScaleNormal="115" workbookViewId="0">
      <pane ySplit="5" topLeftCell="A953" activePane="bottomLeft" state="frozen"/>
      <selection pane="bottomLeft" activeCell="C965" sqref="C965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61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61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61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61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  <row r="953" spans="1:8" x14ac:dyDescent="0.2">
      <c r="A953" s="305">
        <v>43761</v>
      </c>
      <c r="B953" s="93">
        <f t="shared" si="28"/>
        <v>18624.722783326037</v>
      </c>
      <c r="C953" s="245">
        <v>131850</v>
      </c>
      <c r="D953" s="93">
        <f t="shared" si="45"/>
        <v>15918.566481475245</v>
      </c>
      <c r="E953" s="245">
        <v>16025</v>
      </c>
      <c r="F953" s="155">
        <f>USD_CNY!B1197</f>
        <v>7.0792999999999999</v>
      </c>
      <c r="G953" s="93">
        <f t="shared" si="48"/>
        <v>3100</v>
      </c>
      <c r="H953" s="93">
        <f t="shared" si="47"/>
        <v>-175</v>
      </c>
    </row>
    <row r="954" spans="1:8" x14ac:dyDescent="0.2">
      <c r="A954" s="305">
        <v>43762</v>
      </c>
      <c r="B954" s="93">
        <f t="shared" si="28"/>
        <v>18931.956549376351</v>
      </c>
      <c r="C954" s="245">
        <v>134025</v>
      </c>
      <c r="D954" s="93">
        <f t="shared" si="45"/>
        <v>16181.159443911412</v>
      </c>
      <c r="E954" s="245">
        <v>16395</v>
      </c>
      <c r="F954" s="155">
        <f>USD_CNY!B1198</f>
        <v>7.0792999999999999</v>
      </c>
      <c r="G954" s="93">
        <f t="shared" si="48"/>
        <v>2175</v>
      </c>
      <c r="H954" s="93">
        <f t="shared" si="47"/>
        <v>370</v>
      </c>
    </row>
    <row r="955" spans="1:8" x14ac:dyDescent="0.2">
      <c r="A955" s="305">
        <v>43763</v>
      </c>
      <c r="B955" s="93">
        <f t="shared" si="28"/>
        <v>19237.077717511183</v>
      </c>
      <c r="C955" s="245">
        <v>136050</v>
      </c>
      <c r="D955" s="93">
        <f t="shared" si="45"/>
        <v>16441.946767103578</v>
      </c>
      <c r="E955" s="245">
        <v>16950</v>
      </c>
      <c r="F955" s="155">
        <f>USD_CNY!B1199</f>
        <v>7.0722800000000001</v>
      </c>
      <c r="G955" s="93">
        <f t="shared" si="48"/>
        <v>2025</v>
      </c>
      <c r="H955" s="93">
        <f t="shared" si="47"/>
        <v>555</v>
      </c>
    </row>
    <row r="956" spans="1:8" x14ac:dyDescent="0.2">
      <c r="A956" s="305">
        <v>43766</v>
      </c>
      <c r="B956" s="93">
        <f t="shared" si="28"/>
        <v>19271.384437560289</v>
      </c>
      <c r="C956" s="245">
        <v>136050</v>
      </c>
      <c r="D956" s="93">
        <f t="shared" si="45"/>
        <v>16471.268750051531</v>
      </c>
      <c r="E956" s="245">
        <v>16890</v>
      </c>
      <c r="F956" s="155">
        <f>USD_CNY!B1200</f>
        <v>7.0596899999999998</v>
      </c>
      <c r="G956" s="93">
        <f t="shared" si="48"/>
        <v>0</v>
      </c>
      <c r="H956" s="93">
        <f t="shared" si="47"/>
        <v>-60</v>
      </c>
    </row>
    <row r="957" spans="1:8" x14ac:dyDescent="0.2">
      <c r="A957" s="305">
        <v>43767</v>
      </c>
      <c r="B957" s="93">
        <f t="shared" si="28"/>
        <v>19272.667518507711</v>
      </c>
      <c r="C957" s="245">
        <v>136050</v>
      </c>
      <c r="D957" s="93">
        <f t="shared" si="45"/>
        <v>16472.365400433941</v>
      </c>
      <c r="E957" s="245">
        <v>16680</v>
      </c>
      <c r="F957" s="155">
        <f>USD_CNY!B1201</f>
        <v>7.0592199999999998</v>
      </c>
      <c r="G957" s="93">
        <f t="shared" si="48"/>
        <v>0</v>
      </c>
      <c r="H957" s="93">
        <f t="shared" si="47"/>
        <v>-210</v>
      </c>
    </row>
    <row r="958" spans="1:8" x14ac:dyDescent="0.2">
      <c r="A958" s="305">
        <v>43768</v>
      </c>
      <c r="B958" s="93">
        <f t="shared" si="28"/>
        <v>19234.037731573284</v>
      </c>
      <c r="C958" s="245">
        <v>135800</v>
      </c>
      <c r="D958" s="93">
        <f t="shared" si="45"/>
        <v>16439.348488524174</v>
      </c>
      <c r="E958" s="245">
        <v>16680</v>
      </c>
      <c r="F958" s="155">
        <f>USD_CNY!B1202</f>
        <v>7.0603999999999996</v>
      </c>
      <c r="G958" s="93">
        <f t="shared" si="48"/>
        <v>-250</v>
      </c>
      <c r="H958" s="93">
        <f t="shared" si="47"/>
        <v>0</v>
      </c>
    </row>
    <row r="959" spans="1:8" x14ac:dyDescent="0.2">
      <c r="A959" s="305">
        <v>43769</v>
      </c>
      <c r="B959" s="93">
        <f t="shared" si="28"/>
        <v>19374.007144298346</v>
      </c>
      <c r="C959" s="245">
        <v>136350</v>
      </c>
      <c r="D959" s="93">
        <f t="shared" si="45"/>
        <v>16558.980465212262</v>
      </c>
      <c r="E959" s="245">
        <v>16900</v>
      </c>
      <c r="F959" s="155">
        <f>USD_CNY!B1203</f>
        <v>7.0377799999999997</v>
      </c>
      <c r="G959" s="93">
        <f t="shared" si="48"/>
        <v>550</v>
      </c>
      <c r="H959" s="93">
        <f t="shared" si="47"/>
        <v>220</v>
      </c>
    </row>
    <row r="960" spans="1:8" x14ac:dyDescent="0.2">
      <c r="A960" s="305">
        <v>43770</v>
      </c>
      <c r="B960" s="93">
        <f t="shared" si="28"/>
        <v>19339.228816302886</v>
      </c>
      <c r="C960" s="245">
        <v>136200</v>
      </c>
      <c r="D960" s="93">
        <f t="shared" si="45"/>
        <v>16529.255398549478</v>
      </c>
      <c r="E960" s="245">
        <v>16835</v>
      </c>
      <c r="F960" s="155">
        <f>USD_CNY!B1204</f>
        <v>7.0426799999999998</v>
      </c>
      <c r="G960" s="93">
        <f t="shared" si="48"/>
        <v>-150</v>
      </c>
      <c r="H960" s="93">
        <f t="shared" si="47"/>
        <v>-65</v>
      </c>
    </row>
    <row r="961" spans="1:8" x14ac:dyDescent="0.2">
      <c r="A961" s="305">
        <v>43773</v>
      </c>
      <c r="B961" s="93">
        <f t="shared" si="28"/>
        <v>19473.968064684595</v>
      </c>
      <c r="C961" s="245">
        <v>136850</v>
      </c>
      <c r="D961" s="93">
        <f t="shared" si="45"/>
        <v>16644.417149303074</v>
      </c>
      <c r="E961" s="245">
        <v>16750</v>
      </c>
      <c r="F961" s="155">
        <f>USD_CNY!B1205</f>
        <v>7.0273300000000001</v>
      </c>
      <c r="G961" s="93">
        <f t="shared" si="48"/>
        <v>650</v>
      </c>
      <c r="H961" s="93">
        <f t="shared" si="47"/>
        <v>-85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workbookViewId="0">
      <pane xSplit="1" ySplit="5" topLeftCell="B288" activePane="bottomRight" state="frozen"/>
      <selection pane="topRight" activeCell="B1" sqref="B1"/>
      <selection pane="bottomLeft" activeCell="A6" sqref="A6"/>
      <selection pane="bottomRight" activeCell="J299" sqref="J299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42.7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96" si="38">+IF(F198=0,"",C198/F198)</f>
        <v>259.72002181648185</v>
      </c>
      <c r="C198" s="324">
        <v>1800</v>
      </c>
      <c r="D198" s="1">
        <f t="shared" ref="D198:D296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96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  <row r="288" spans="1:7" x14ac:dyDescent="0.25">
      <c r="A288" s="305">
        <v>43761</v>
      </c>
      <c r="B288" s="313">
        <f t="shared" si="38"/>
        <v>240.13673668300538</v>
      </c>
      <c r="C288" s="324">
        <v>1700</v>
      </c>
      <c r="D288" s="1">
        <f t="shared" si="39"/>
        <v>205.24507408803879</v>
      </c>
      <c r="F288" s="1">
        <f>USD_CNY!B1197</f>
        <v>7.0792999999999999</v>
      </c>
      <c r="G288" s="314">
        <f t="shared" si="40"/>
        <v>-50</v>
      </c>
    </row>
    <row r="289" spans="1:7" x14ac:dyDescent="0.25">
      <c r="A289" s="305">
        <v>43762</v>
      </c>
      <c r="B289" s="313">
        <f t="shared" si="38"/>
        <v>240.13673668300538</v>
      </c>
      <c r="C289" s="324">
        <v>1700</v>
      </c>
      <c r="D289" s="1">
        <f t="shared" si="39"/>
        <v>205.24507408803879</v>
      </c>
      <c r="F289" s="1">
        <f>USD_CNY!B1198</f>
        <v>7.0792999999999999</v>
      </c>
      <c r="G289" s="314">
        <f t="shared" si="40"/>
        <v>0</v>
      </c>
    </row>
    <row r="290" spans="1:7" x14ac:dyDescent="0.25">
      <c r="A290" s="305">
        <v>43763</v>
      </c>
      <c r="B290" s="313">
        <f t="shared" si="38"/>
        <v>240.37509827099606</v>
      </c>
      <c r="C290" s="324">
        <v>1700</v>
      </c>
      <c r="D290" s="1">
        <f t="shared" si="39"/>
        <v>205.44880194102228</v>
      </c>
      <c r="F290" s="1">
        <f>USD_CNY!B1199</f>
        <v>7.0722800000000001</v>
      </c>
      <c r="G290" s="314">
        <f t="shared" si="40"/>
        <v>0</v>
      </c>
    </row>
    <row r="291" spans="1:7" x14ac:dyDescent="0.25">
      <c r="A291" s="305">
        <v>43766</v>
      </c>
      <c r="B291" s="313">
        <f t="shared" si="38"/>
        <v>240.80377466999261</v>
      </c>
      <c r="C291" s="324">
        <v>1700</v>
      </c>
      <c r="D291" s="1">
        <f t="shared" si="39"/>
        <v>205.81519202563473</v>
      </c>
      <c r="F291" s="1">
        <f>USD_CNY!B1200</f>
        <v>7.0596899999999998</v>
      </c>
      <c r="G291" s="314">
        <f t="shared" si="40"/>
        <v>0</v>
      </c>
    </row>
    <row r="292" spans="1:7" x14ac:dyDescent="0.25">
      <c r="A292" s="305">
        <v>43767</v>
      </c>
      <c r="B292" s="313">
        <f t="shared" si="38"/>
        <v>240.8198072874907</v>
      </c>
      <c r="C292" s="324">
        <v>1700</v>
      </c>
      <c r="D292" s="1">
        <f t="shared" si="39"/>
        <v>205.82889511751344</v>
      </c>
      <c r="F292" s="1">
        <f>USD_CNY!B1201</f>
        <v>7.0592199999999998</v>
      </c>
      <c r="G292" s="314">
        <f t="shared" si="40"/>
        <v>0</v>
      </c>
    </row>
    <row r="293" spans="1:7" x14ac:dyDescent="0.25">
      <c r="A293" s="305">
        <v>43768</v>
      </c>
      <c r="B293" s="313">
        <f t="shared" si="38"/>
        <v>240.7795592317716</v>
      </c>
      <c r="C293" s="324">
        <v>1700</v>
      </c>
      <c r="D293" s="1">
        <f t="shared" si="39"/>
        <v>205.79449506989027</v>
      </c>
      <c r="F293" s="1">
        <f>USD_CNY!B1202</f>
        <v>7.0603999999999996</v>
      </c>
      <c r="G293" s="314">
        <f t="shared" si="40"/>
        <v>0</v>
      </c>
    </row>
    <row r="294" spans="1:7" x14ac:dyDescent="0.25">
      <c r="A294" s="305">
        <v>43769</v>
      </c>
      <c r="B294" s="313">
        <f t="shared" si="38"/>
        <v>241.55344441002703</v>
      </c>
      <c r="C294" s="324">
        <v>1700</v>
      </c>
      <c r="D294" s="1">
        <f t="shared" si="39"/>
        <v>206.45593539318551</v>
      </c>
      <c r="F294" s="1">
        <f>USD_CNY!B1203</f>
        <v>7.0377799999999997</v>
      </c>
      <c r="G294" s="314">
        <f t="shared" si="40"/>
        <v>0</v>
      </c>
    </row>
    <row r="295" spans="1:7" x14ac:dyDescent="0.25">
      <c r="A295" s="305">
        <v>43770</v>
      </c>
      <c r="B295" s="313">
        <f t="shared" si="38"/>
        <v>241.38538170128419</v>
      </c>
      <c r="C295" s="324">
        <v>1700</v>
      </c>
      <c r="D295" s="1">
        <f t="shared" si="39"/>
        <v>206.31229205237966</v>
      </c>
      <c r="F295" s="1">
        <f>USD_CNY!B1204</f>
        <v>7.0426799999999998</v>
      </c>
      <c r="G295" s="314">
        <f t="shared" si="40"/>
        <v>0</v>
      </c>
    </row>
    <row r="296" spans="1:7" x14ac:dyDescent="0.25">
      <c r="A296" s="305">
        <v>43773</v>
      </c>
      <c r="B296" s="313">
        <f t="shared" si="38"/>
        <v>241.91264676626827</v>
      </c>
      <c r="C296" s="324">
        <v>1700</v>
      </c>
      <c r="D296" s="1">
        <f t="shared" si="39"/>
        <v>206.76294595407546</v>
      </c>
      <c r="F296" s="1">
        <f>USD_CNY!B1205</f>
        <v>7.0273300000000001</v>
      </c>
      <c r="G296" s="314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6" workbookViewId="0">
      <selection activeCell="G115" sqref="G115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11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11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11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  <row r="103" spans="1:7" ht="15.75" x14ac:dyDescent="0.25">
      <c r="A103" s="391">
        <v>43761</v>
      </c>
      <c r="B103" s="356">
        <f t="shared" si="4"/>
        <v>98.538185313993267</v>
      </c>
      <c r="C103" s="356">
        <v>697</v>
      </c>
      <c r="D103" s="356">
        <f t="shared" si="2"/>
        <v>84.220671208541262</v>
      </c>
      <c r="E103" s="383"/>
      <c r="F103" s="351">
        <f>USD_CNY!B1196</f>
        <v>7.0734000000000004</v>
      </c>
      <c r="G103" s="384">
        <f t="shared" si="1"/>
        <v>-8</v>
      </c>
    </row>
    <row r="104" spans="1:7" ht="15.75" x14ac:dyDescent="0.25">
      <c r="A104" s="391">
        <v>43762</v>
      </c>
      <c r="B104" s="356">
        <f t="shared" si="4"/>
        <v>98.597318943963387</v>
      </c>
      <c r="C104" s="356">
        <v>698</v>
      </c>
      <c r="D104" s="356">
        <f t="shared" si="2"/>
        <v>84.271212772618284</v>
      </c>
      <c r="E104" s="383"/>
      <c r="F104" s="351">
        <f>USD_CNY!B1197</f>
        <v>7.0792999999999999</v>
      </c>
      <c r="G104" s="384">
        <f t="shared" si="1"/>
        <v>1</v>
      </c>
    </row>
    <row r="105" spans="1:7" ht="15.75" x14ac:dyDescent="0.25">
      <c r="A105" s="391">
        <v>43763</v>
      </c>
      <c r="B105" s="356">
        <f t="shared" si="4"/>
        <v>99.021089655756924</v>
      </c>
      <c r="C105" s="356">
        <v>701</v>
      </c>
      <c r="D105" s="356">
        <f t="shared" si="2"/>
        <v>84.633409962185411</v>
      </c>
      <c r="E105" s="383"/>
      <c r="F105" s="351">
        <f>USD_CNY!B1198</f>
        <v>7.0792999999999999</v>
      </c>
      <c r="G105" s="384">
        <f t="shared" si="1"/>
        <v>3</v>
      </c>
    </row>
    <row r="106" spans="1:7" ht="15.75" x14ac:dyDescent="0.25">
      <c r="A106" s="391">
        <v>43766</v>
      </c>
      <c r="B106" s="356">
        <f t="shared" si="4"/>
        <v>99.543570107518363</v>
      </c>
      <c r="C106" s="356">
        <v>704</v>
      </c>
      <c r="D106" s="356">
        <f t="shared" si="2"/>
        <v>85.079974450870395</v>
      </c>
      <c r="E106" s="383"/>
      <c r="F106" s="351">
        <f>USD_CNY!B1199</f>
        <v>7.0722800000000001</v>
      </c>
      <c r="G106" s="384">
        <f t="shared" si="1"/>
        <v>3</v>
      </c>
    </row>
    <row r="107" spans="1:7" ht="15.75" x14ac:dyDescent="0.25">
      <c r="A107" s="391">
        <v>43767</v>
      </c>
      <c r="B107" s="356">
        <f t="shared" si="4"/>
        <v>99.437794010785183</v>
      </c>
      <c r="C107" s="356">
        <v>702</v>
      </c>
      <c r="D107" s="356">
        <f t="shared" si="2"/>
        <v>84.989567530585632</v>
      </c>
      <c r="E107" s="383"/>
      <c r="F107" s="351">
        <f>USD_CNY!B1200</f>
        <v>7.0596899999999998</v>
      </c>
      <c r="G107" s="384">
        <f t="shared" si="1"/>
        <v>-2</v>
      </c>
    </row>
    <row r="108" spans="1:7" ht="15.75" x14ac:dyDescent="0.25">
      <c r="A108" s="391">
        <v>43768</v>
      </c>
      <c r="B108" s="356">
        <f t="shared" si="4"/>
        <v>98.736120987871189</v>
      </c>
      <c r="C108" s="356">
        <v>697</v>
      </c>
      <c r="D108" s="356">
        <f t="shared" si="2"/>
        <v>84.389846998180502</v>
      </c>
      <c r="E108" s="383"/>
      <c r="F108" s="351">
        <f>USD_CNY!B1201</f>
        <v>7.0592199999999998</v>
      </c>
      <c r="G108" s="384">
        <f t="shared" si="1"/>
        <v>-5</v>
      </c>
    </row>
    <row r="109" spans="1:7" ht="15.75" x14ac:dyDescent="0.25">
      <c r="A109" s="391">
        <v>43769</v>
      </c>
      <c r="B109" s="356">
        <f t="shared" si="4"/>
        <v>97.869809075973038</v>
      </c>
      <c r="C109" s="356">
        <v>691</v>
      </c>
      <c r="D109" s="356">
        <f t="shared" si="2"/>
        <v>83.649409466643633</v>
      </c>
      <c r="E109" s="383"/>
      <c r="F109" s="351">
        <f>USD_CNY!B1202</f>
        <v>7.0603999999999996</v>
      </c>
      <c r="G109" s="384">
        <f t="shared" si="1"/>
        <v>-6</v>
      </c>
    </row>
    <row r="110" spans="1:7" ht="15.75" x14ac:dyDescent="0.25">
      <c r="A110" s="391">
        <v>43770</v>
      </c>
      <c r="B110" s="356">
        <f t="shared" si="4"/>
        <v>97.189738809681472</v>
      </c>
      <c r="C110" s="356">
        <v>684</v>
      </c>
      <c r="D110" s="356">
        <f t="shared" si="2"/>
        <v>83.068152828787589</v>
      </c>
      <c r="E110" s="383"/>
      <c r="F110" s="351">
        <f>USD_CNY!B1203</f>
        <v>7.0377799999999997</v>
      </c>
      <c r="G110" s="384">
        <f t="shared" si="1"/>
        <v>-7</v>
      </c>
    </row>
    <row r="111" spans="1:7" ht="15.75" x14ac:dyDescent="0.25">
      <c r="A111" s="391">
        <v>43773</v>
      </c>
      <c r="B111" s="356">
        <f t="shared" si="4"/>
        <v>96.554152680513667</v>
      </c>
      <c r="C111" s="356">
        <v>680</v>
      </c>
      <c r="D111" s="356">
        <f t="shared" si="2"/>
        <v>82.524916820951859</v>
      </c>
      <c r="E111" s="383"/>
      <c r="F111" s="351">
        <f>USD_CNY!B1204</f>
        <v>7.0426799999999998</v>
      </c>
      <c r="G111" s="384">
        <f t="shared" si="1"/>
        <v>-4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workbookViewId="0">
      <pane xSplit="1" ySplit="5" topLeftCell="B278" activePane="bottomRight" state="frozen"/>
      <selection pane="topRight" activeCell="B1" sqref="B1"/>
      <selection pane="bottomLeft" activeCell="A6" sqref="A6"/>
      <selection pane="bottomRight" activeCell="J285" sqref="J285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83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83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83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  <row r="275" spans="1:8" ht="15.75" x14ac:dyDescent="0.25">
      <c r="A275" s="379">
        <v>43761</v>
      </c>
      <c r="B275" s="311">
        <f t="shared" si="37"/>
        <v>509.93742319155848</v>
      </c>
      <c r="C275" s="369">
        <v>3610</v>
      </c>
      <c r="D275" s="363">
        <f t="shared" si="35"/>
        <v>435.8439514457765</v>
      </c>
      <c r="E275" s="1">
        <v>415.5</v>
      </c>
      <c r="F275" s="365">
        <f>USD_CNY!B1197</f>
        <v>7.0792999999999999</v>
      </c>
      <c r="H275" s="353">
        <f t="shared" si="39"/>
        <v>-1.5</v>
      </c>
    </row>
    <row r="276" spans="1:8" ht="15.75" x14ac:dyDescent="0.25">
      <c r="A276" s="379">
        <v>43762</v>
      </c>
      <c r="B276" s="311">
        <f t="shared" si="37"/>
        <v>509.93742319155848</v>
      </c>
      <c r="C276" s="369">
        <v>3610</v>
      </c>
      <c r="D276" s="363">
        <f t="shared" si="35"/>
        <v>435.8439514457765</v>
      </c>
      <c r="E276" s="1">
        <v>413</v>
      </c>
      <c r="F276" s="365">
        <f>USD_CNY!B1198</f>
        <v>7.0792999999999999</v>
      </c>
      <c r="H276" s="353">
        <f t="shared" si="39"/>
        <v>-2.5</v>
      </c>
    </row>
    <row r="277" spans="1:8" ht="15.75" x14ac:dyDescent="0.25">
      <c r="A277" s="379">
        <v>43763</v>
      </c>
      <c r="B277" s="311">
        <f t="shared" si="37"/>
        <v>510.44359103429161</v>
      </c>
      <c r="C277" s="369">
        <v>3610</v>
      </c>
      <c r="D277" s="363">
        <f t="shared" si="35"/>
        <v>436.27657353358262</v>
      </c>
      <c r="E277" s="1">
        <v>414</v>
      </c>
      <c r="F277" s="365">
        <f>USD_CNY!B1199</f>
        <v>7.0722800000000001</v>
      </c>
      <c r="H277" s="353">
        <f t="shared" si="39"/>
        <v>1</v>
      </c>
    </row>
    <row r="278" spans="1:8" ht="15.75" x14ac:dyDescent="0.25">
      <c r="A278" s="379">
        <v>43766</v>
      </c>
      <c r="B278" s="311">
        <f t="shared" si="37"/>
        <v>516.31162274830763</v>
      </c>
      <c r="C278" s="369">
        <v>3645</v>
      </c>
      <c r="D278" s="363">
        <f t="shared" si="35"/>
        <v>441.29198525496383</v>
      </c>
      <c r="E278" s="1">
        <v>416</v>
      </c>
      <c r="F278" s="365">
        <f>USD_CNY!B1200</f>
        <v>7.0596899999999998</v>
      </c>
      <c r="H278" s="353">
        <f t="shared" si="39"/>
        <v>2</v>
      </c>
    </row>
    <row r="279" spans="1:8" ht="15.75" x14ac:dyDescent="0.25">
      <c r="A279" s="379">
        <v>43767</v>
      </c>
      <c r="B279" s="311">
        <f t="shared" si="37"/>
        <v>516.34599856641387</v>
      </c>
      <c r="C279" s="369">
        <v>3645</v>
      </c>
      <c r="D279" s="363">
        <f t="shared" si="35"/>
        <v>441.32136629608027</v>
      </c>
      <c r="E279" s="1">
        <v>418</v>
      </c>
      <c r="F279" s="365">
        <f>USD_CNY!B1201</f>
        <v>7.0592199999999998</v>
      </c>
      <c r="H279" s="353">
        <f t="shared" si="39"/>
        <v>2</v>
      </c>
    </row>
    <row r="280" spans="1:8" ht="15.75" x14ac:dyDescent="0.25">
      <c r="A280" s="379">
        <v>43768</v>
      </c>
      <c r="B280" s="311">
        <f t="shared" si="37"/>
        <v>514.84335165146456</v>
      </c>
      <c r="C280" s="369">
        <v>3635</v>
      </c>
      <c r="D280" s="363">
        <f t="shared" si="35"/>
        <v>440.03705269355947</v>
      </c>
      <c r="E280" s="1">
        <v>414.5</v>
      </c>
      <c r="F280" s="365">
        <f>USD_CNY!B1202</f>
        <v>7.0603999999999996</v>
      </c>
      <c r="H280" s="353">
        <f t="shared" si="39"/>
        <v>-3.5</v>
      </c>
    </row>
    <row r="281" spans="1:8" ht="15.75" x14ac:dyDescent="0.25">
      <c r="A281" s="379">
        <v>43769</v>
      </c>
      <c r="B281" s="311">
        <f t="shared" si="37"/>
        <v>516.49810025320483</v>
      </c>
      <c r="C281" s="369">
        <v>3635</v>
      </c>
      <c r="D281" s="363">
        <f t="shared" si="35"/>
        <v>441.45136773778194</v>
      </c>
      <c r="E281" s="1">
        <v>414.5</v>
      </c>
      <c r="F281" s="365">
        <f>USD_CNY!B1203</f>
        <v>7.0377799999999997</v>
      </c>
      <c r="H281" s="353">
        <f t="shared" si="39"/>
        <v>0</v>
      </c>
    </row>
    <row r="282" spans="1:8" ht="15.75" x14ac:dyDescent="0.25">
      <c r="A282" s="379">
        <v>43770</v>
      </c>
      <c r="B282" s="311">
        <f t="shared" si="37"/>
        <v>519.68852766276473</v>
      </c>
      <c r="C282" s="369">
        <v>3660</v>
      </c>
      <c r="D282" s="363">
        <f t="shared" si="35"/>
        <v>444.17822877159381</v>
      </c>
      <c r="E282" s="1">
        <v>410</v>
      </c>
      <c r="F282" s="365">
        <f>USD_CNY!B1204</f>
        <v>7.0426799999999998</v>
      </c>
      <c r="H282" s="353">
        <f t="shared" si="39"/>
        <v>-4.5</v>
      </c>
    </row>
    <row r="283" spans="1:8" ht="15.75" x14ac:dyDescent="0.25">
      <c r="A283" s="379">
        <v>43773</v>
      </c>
      <c r="B283" s="311">
        <f t="shared" si="37"/>
        <v>520.8236983320835</v>
      </c>
      <c r="C283" s="369">
        <v>3660</v>
      </c>
      <c r="D283" s="363">
        <f t="shared" si="35"/>
        <v>445.14846011289188</v>
      </c>
      <c r="E283" s="1">
        <v>414</v>
      </c>
      <c r="F283" s="365">
        <f>USD_CNY!B1205</f>
        <v>7.0273300000000001</v>
      </c>
      <c r="H283" s="353">
        <f t="shared" si="39"/>
        <v>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2019-11-04T04:06:50Z</dcterms:modified>
</cp:coreProperties>
</file>