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70" windowHeight="117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2" i="16" l="1"/>
  <c r="D242" i="16" s="1"/>
  <c r="F242" i="16"/>
  <c r="G242" i="16"/>
  <c r="H242" i="16"/>
  <c r="B920" i="7"/>
  <c r="D920" i="7" s="1"/>
  <c r="F920" i="7"/>
  <c r="G920" i="7"/>
  <c r="H920" i="7"/>
  <c r="B1373" i="5"/>
  <c r="D1373" i="5" s="1"/>
  <c r="F1373" i="5"/>
  <c r="G1373" i="5"/>
  <c r="H1373" i="5"/>
  <c r="B1376" i="4"/>
  <c r="D1376" i="4" s="1"/>
  <c r="F1376" i="4"/>
  <c r="G1376" i="4"/>
  <c r="H1376" i="4"/>
  <c r="B1376" i="3"/>
  <c r="D1376" i="3" s="1"/>
  <c r="F1376" i="3"/>
  <c r="G1376" i="3"/>
  <c r="H1376" i="3"/>
  <c r="B1378" i="2"/>
  <c r="D1378" i="2" s="1"/>
  <c r="F1378" i="2"/>
  <c r="G1378" i="2"/>
  <c r="H1378" i="2"/>
  <c r="F254" i="15"/>
  <c r="F255" i="15"/>
  <c r="B70" i="17"/>
  <c r="D70" i="17" s="1"/>
  <c r="F70" i="17"/>
  <c r="G70" i="17"/>
  <c r="B255" i="15"/>
  <c r="D255" i="15" s="1"/>
  <c r="G255" i="15"/>
  <c r="B241" i="16" l="1"/>
  <c r="D241" i="16" s="1"/>
  <c r="F241" i="16"/>
  <c r="G241" i="16"/>
  <c r="H241" i="16"/>
  <c r="B919" i="7"/>
  <c r="D919" i="7" s="1"/>
  <c r="F919" i="7"/>
  <c r="G919" i="7"/>
  <c r="H919" i="7"/>
  <c r="B1372" i="5"/>
  <c r="D1372" i="5" s="1"/>
  <c r="F1372" i="5"/>
  <c r="G1372" i="5"/>
  <c r="H1372" i="5"/>
  <c r="B1375" i="4"/>
  <c r="D1375" i="4" s="1"/>
  <c r="F1375" i="4"/>
  <c r="G1375" i="4"/>
  <c r="H1375" i="4"/>
  <c r="B1375" i="3"/>
  <c r="D1375" i="3" s="1"/>
  <c r="F1375" i="3"/>
  <c r="G1375" i="3"/>
  <c r="H1375" i="3"/>
  <c r="B1377" i="2"/>
  <c r="D1377" i="2" s="1"/>
  <c r="F1377" i="2"/>
  <c r="G1377" i="2"/>
  <c r="H1377" i="2"/>
  <c r="B69" i="17"/>
  <c r="D69" i="17" s="1"/>
  <c r="F69" i="17"/>
  <c r="G69" i="17"/>
  <c r="B254" i="15"/>
  <c r="D254" i="15" s="1"/>
  <c r="G254" i="15"/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B33" i="17"/>
  <c r="D33" i="17" s="1"/>
  <c r="F33" i="17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<sst xmlns="http://schemas.openxmlformats.org/spreadsheetml/2006/main" count="4617" uniqueCount="1039">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</sst>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9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66752"/>
        <c:axId val="91068288"/>
      </c:areaChart>
      <c:dateAx>
        <c:axId val="910667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68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0682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66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09600"/>
        <c:axId val="92011136"/>
      </c:areaChart>
      <c:dateAx>
        <c:axId val="920096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11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01113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096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44928"/>
        <c:axId val="92450816"/>
      </c:areaChart>
      <c:dateAx>
        <c:axId val="9244492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50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45081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44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66560"/>
        <c:axId val="92750976"/>
      </c:areaChart>
      <c:dateAx>
        <c:axId val="924665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50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5097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66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96032"/>
        <c:axId val="92797568"/>
      </c:areaChart>
      <c:dateAx>
        <c:axId val="9279603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797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975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960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06368"/>
        <c:axId val="92508160"/>
      </c:areaChart>
      <c:dateAx>
        <c:axId val="925063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50816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250816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063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3376"/>
        <c:axId val="88294912"/>
      </c:areaChart>
      <c:dateAx>
        <c:axId val="882933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294912"/>
        <c:crosses val="autoZero"/>
        <c:auto val="1"/>
        <c:lblOffset val="100"/>
        <c:baseTimeUnit val="days"/>
      </c:dateAx>
      <c:valAx>
        <c:axId val="8829491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29337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15392"/>
        <c:axId val="88316928"/>
      </c:areaChart>
      <c:dateAx>
        <c:axId val="8831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16928"/>
        <c:crosses val="autoZero"/>
        <c:auto val="1"/>
        <c:lblOffset val="100"/>
        <c:baseTimeUnit val="days"/>
      </c:dateAx>
      <c:valAx>
        <c:axId val="88316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15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29216"/>
        <c:axId val="91239168"/>
      </c:areaChart>
      <c:dateAx>
        <c:axId val="883292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39168"/>
        <c:crosses val="autoZero"/>
        <c:auto val="1"/>
        <c:lblOffset val="100"/>
        <c:baseTimeUnit val="days"/>
      </c:dateAx>
      <c:valAx>
        <c:axId val="912391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292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2288"/>
        <c:axId val="93133824"/>
      </c:areaChart>
      <c:dateAx>
        <c:axId val="93132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33824"/>
        <c:crosses val="autoZero"/>
        <c:auto val="1"/>
        <c:lblOffset val="100"/>
        <c:baseTimeUnit val="days"/>
      </c:dateAx>
      <c:valAx>
        <c:axId val="9313382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322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8400"/>
        <c:axId val="93168384"/>
      </c:lineChart>
      <c:dateAx>
        <c:axId val="93158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68384"/>
        <c:crosses val="autoZero"/>
        <c:auto val="1"/>
        <c:lblOffset val="100"/>
        <c:baseTimeUnit val="days"/>
      </c:dateAx>
      <c:valAx>
        <c:axId val="931683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5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2480"/>
        <c:axId val="91094016"/>
      </c:areaChart>
      <c:dateAx>
        <c:axId val="910924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940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0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92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12736"/>
        <c:axId val="98614272"/>
      </c:areaChart>
      <c:dateAx>
        <c:axId val="98612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614272"/>
        <c:crosses val="autoZero"/>
        <c:auto val="1"/>
        <c:lblOffset val="100"/>
        <c:baseTimeUnit val="days"/>
      </c:dateAx>
      <c:valAx>
        <c:axId val="986142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127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78112"/>
        <c:axId val="98788096"/>
      </c:areaChart>
      <c:dateAx>
        <c:axId val="98778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788096"/>
        <c:crosses val="autoZero"/>
        <c:auto val="1"/>
        <c:lblOffset val="100"/>
        <c:baseTimeUnit val="days"/>
      </c:dateAx>
      <c:valAx>
        <c:axId val="9878809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78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6768"/>
        <c:axId val="98818304"/>
      </c:barChart>
      <c:dateAx>
        <c:axId val="98816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18304"/>
        <c:crosses val="autoZero"/>
        <c:auto val="1"/>
        <c:lblOffset val="100"/>
        <c:baseTimeUnit val="days"/>
      </c:dateAx>
      <c:valAx>
        <c:axId val="988183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24864"/>
        <c:axId val="98751232"/>
      </c:areaChart>
      <c:dateAx>
        <c:axId val="98724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8751232"/>
        <c:crosses val="autoZero"/>
        <c:auto val="1"/>
        <c:lblOffset val="100"/>
        <c:baseTimeUnit val="days"/>
      </c:dateAx>
      <c:valAx>
        <c:axId val="9875123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2486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37792"/>
        <c:axId val="100739328"/>
      </c:areaChart>
      <c:dateAx>
        <c:axId val="100737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39328"/>
        <c:crosses val="autoZero"/>
        <c:auto val="1"/>
        <c:lblOffset val="100"/>
        <c:baseTimeUnit val="days"/>
      </c:dateAx>
      <c:valAx>
        <c:axId val="10073932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377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1040"/>
        <c:axId val="100792576"/>
      </c:lineChart>
      <c:catAx>
        <c:axId val="100791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92576"/>
        <c:crosses val="autoZero"/>
        <c:auto val="1"/>
        <c:lblAlgn val="ctr"/>
        <c:lblOffset val="100"/>
        <c:noMultiLvlLbl val="0"/>
      </c:catAx>
      <c:valAx>
        <c:axId val="10079257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91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3968"/>
        <c:axId val="100089856"/>
      </c:lineChart>
      <c:dateAx>
        <c:axId val="100083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89856"/>
        <c:crosses val="autoZero"/>
        <c:auto val="1"/>
        <c:lblOffset val="100"/>
        <c:baseTimeUnit val="days"/>
      </c:dateAx>
      <c:valAx>
        <c:axId val="1000898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8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35712"/>
        <c:axId val="100837248"/>
      </c:areaChart>
      <c:dateAx>
        <c:axId val="100835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37248"/>
        <c:crosses val="autoZero"/>
        <c:auto val="1"/>
        <c:lblOffset val="100"/>
        <c:baseTimeUnit val="days"/>
      </c:dateAx>
      <c:valAx>
        <c:axId val="10083724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3571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53632"/>
        <c:axId val="100855168"/>
      </c:areaChart>
      <c:dateAx>
        <c:axId val="100853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55168"/>
        <c:crosses val="autoZero"/>
        <c:auto val="1"/>
        <c:lblOffset val="100"/>
        <c:baseTimeUnit val="days"/>
      </c:dateAx>
      <c:valAx>
        <c:axId val="1008551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53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9520"/>
        <c:axId val="100717696"/>
      </c:lineChart>
      <c:dateAx>
        <c:axId val="100699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17696"/>
        <c:crosses val="autoZero"/>
        <c:auto val="1"/>
        <c:lblOffset val="100"/>
        <c:baseTimeUnit val="days"/>
      </c:dateAx>
      <c:valAx>
        <c:axId val="1007176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99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95744"/>
        <c:axId val="91705728"/>
      </c:areaChart>
      <c:dateAx>
        <c:axId val="916957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057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70572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95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29120"/>
        <c:axId val="100630912"/>
      </c:areaChart>
      <c:dateAx>
        <c:axId val="10062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630912"/>
        <c:crosses val="autoZero"/>
        <c:auto val="1"/>
        <c:lblOffset val="100"/>
        <c:baseTimeUnit val="days"/>
      </c:dateAx>
      <c:valAx>
        <c:axId val="1006309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29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86304"/>
        <c:axId val="100387840"/>
      </c:areaChart>
      <c:dateAx>
        <c:axId val="100386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87840"/>
        <c:crosses val="autoZero"/>
        <c:auto val="1"/>
        <c:lblOffset val="100"/>
        <c:baseTimeUnit val="days"/>
      </c:dateAx>
      <c:valAx>
        <c:axId val="1003878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863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4000"/>
        <c:axId val="100233984"/>
      </c:lineChart>
      <c:dateAx>
        <c:axId val="100224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33984"/>
        <c:crosses val="autoZero"/>
        <c:auto val="1"/>
        <c:lblOffset val="100"/>
        <c:baseTimeUnit val="days"/>
      </c:dateAx>
      <c:valAx>
        <c:axId val="10023398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24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87808"/>
        <c:axId val="101289344"/>
      </c:areaChart>
      <c:dateAx>
        <c:axId val="101287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289344"/>
        <c:crosses val="autoZero"/>
        <c:auto val="1"/>
        <c:lblOffset val="100"/>
        <c:baseTimeUnit val="days"/>
      </c:dateAx>
      <c:valAx>
        <c:axId val="10128934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8780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57920"/>
        <c:axId val="101459456"/>
      </c:areaChart>
      <c:dateAx>
        <c:axId val="101457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59456"/>
        <c:crosses val="autoZero"/>
        <c:auto val="1"/>
        <c:lblOffset val="100"/>
        <c:baseTimeUnit val="days"/>
      </c:dateAx>
      <c:valAx>
        <c:axId val="10145945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579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9664"/>
        <c:axId val="101011456"/>
      </c:areaChart>
      <c:dateAx>
        <c:axId val="10100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11456"/>
        <c:crosses val="autoZero"/>
        <c:auto val="1"/>
        <c:lblOffset val="100"/>
        <c:baseTimeUnit val="days"/>
      </c:dateAx>
      <c:valAx>
        <c:axId val="10101145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966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18176"/>
        <c:axId val="92019712"/>
      </c:areaChart>
      <c:dateAx>
        <c:axId val="920181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19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0197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18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36096"/>
        <c:axId val="92058368"/>
      </c:areaChart>
      <c:dateAx>
        <c:axId val="9203609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05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05836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36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81856"/>
        <c:axId val="91883392"/>
      </c:areaChart>
      <c:catAx>
        <c:axId val="918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83392"/>
        <c:crosses val="autoZero"/>
        <c:auto val="1"/>
        <c:lblAlgn val="ctr"/>
        <c:lblOffset val="100"/>
        <c:noMultiLvlLbl val="0"/>
      </c:catAx>
      <c:valAx>
        <c:axId val="9188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818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9872"/>
        <c:axId val="91921408"/>
      </c:areaChart>
      <c:dateAx>
        <c:axId val="919198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9214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92140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198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51104"/>
        <c:axId val="91952640"/>
      </c:lineChart>
      <c:dateAx>
        <c:axId val="9195110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52640"/>
        <c:crosses val="autoZero"/>
        <c:auto val="1"/>
        <c:lblOffset val="100"/>
        <c:baseTimeUnit val="days"/>
      </c:dateAx>
      <c:valAx>
        <c:axId val="919526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5110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58656"/>
        <c:axId val="91989120"/>
      </c:lineChart>
      <c:dateAx>
        <c:axId val="9195865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89120"/>
        <c:crosses val="autoZero"/>
        <c:auto val="1"/>
        <c:lblOffset val="100"/>
        <c:baseTimeUnit val="days"/>
      </c:dateAx>
      <c:valAx>
        <c:axId val="91989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5865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5" sqref="L5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0" t="s">
        <v>1015</v>
      </c>
      <c r="B1" s="410"/>
      <c r="C1" s="410"/>
      <c r="D1" s="410"/>
      <c r="E1" s="410"/>
      <c r="F1" s="410"/>
      <c r="G1" s="410"/>
      <c r="H1" s="410"/>
      <c r="I1" s="410"/>
      <c r="J1" s="139"/>
      <c r="K1" s="302"/>
      <c r="L1" s="177"/>
      <c r="M1" s="140"/>
    </row>
    <row r="2" spans="1:13" x14ac:dyDescent="0.25">
      <c r="A2" s="411" t="s">
        <v>21</v>
      </c>
      <c r="B2" s="411"/>
      <c r="C2" s="411"/>
      <c r="D2" s="411"/>
      <c r="E2" s="394">
        <v>43714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47550</v>
      </c>
      <c r="E5" s="296">
        <f>+IF(ISERROR(VLOOKUP($E$2,Cu!$A$5:$H$1642,7,0)),0,VLOOKUP($E$2,Cu!$A$5:$H$1642,7,0))</f>
        <v>400</v>
      </c>
      <c r="F5" s="291" t="s">
        <v>3</v>
      </c>
      <c r="G5" s="290">
        <f>+IF(ISERROR(VLOOKUP($E$2,Cu!$A$5:$H$1642,2,0)),0,VLOOKUP($E$2,Cu!$A$5:$H$1642,2,0))</f>
        <v>6657.4353962749165</v>
      </c>
      <c r="H5" s="290">
        <f>+IF(ISERROR(VLOOKUP($E$2,Cu!$A$5:$H$1642,4,0)),0,VLOOKUP($E$2,Cu!$A$5:$H$1642,4,0))</f>
        <v>5690.1157233118947</v>
      </c>
      <c r="I5" s="404">
        <f>+IF(ISERROR(VLOOKUP($E$2,Cu!$A$5:$H$1999,5,0)),0,VLOOKUP($E$2,Cu!$A$5:$H$1999,5,0))</f>
        <v>5777</v>
      </c>
      <c r="J5" s="387">
        <f>+IF(ISERROR(VLOOKUP($E$2,Cu!$A$5:$H$1642,8,0)),0,VLOOKUP($E$2,Cu!$A$5:$H$1642,8,0))</f>
        <v>114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17375</v>
      </c>
      <c r="E6" s="296">
        <f>+IF(ISERROR(VLOOKUP($E$2,Pb!$A$5:$H$1987,7,0)),0,VLOOKUP($E$2,Pb!$A$5:$H$1987,7,0))</f>
        <v>225</v>
      </c>
      <c r="F6" s="291" t="s">
        <v>3</v>
      </c>
      <c r="G6" s="290">
        <f>+IF(ISERROR(VLOOKUP($E$2,Pb!$A$5:$H$1987,2,0)),0,VLOOKUP($E$2,Pb!$A$5:$H$1987,2,0))</f>
        <v>2432.6590959048722</v>
      </c>
      <c r="H6" s="290">
        <f>+IF(ISERROR(VLOOKUP($E$2,Pb!$A$5:$H$1987,4,0)),0,VLOOKUP($E$2,Pb!$A$5:$H$1987,4,0))</f>
        <v>2079.1958084657026</v>
      </c>
      <c r="I6" s="404">
        <f>+IF(ISERROR(VLOOKUP($E$2,Pb!$A$5:$H$1987,5,0)),0,VLOOKUP($E$2,Pb!$A$5:$H$1987,5,0))</f>
        <v>2065</v>
      </c>
      <c r="J6" s="387">
        <f>+IF(ISERROR(VLOOKUP($E$2,Pb!$A$5:$H$1642,8,0)),0,VLOOKUP($E$2,Pb!$A$5:$H$1642,8,0))</f>
        <v>35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4589</v>
      </c>
      <c r="E7" s="296">
        <f>+IF(ISERROR(VLOOKUP($E$2,Ag!$A$5:$H$1986,7,0)),0,VLOOKUP($E$2,Ag!$A$5:$H$1986,7,0))</f>
        <v>-145</v>
      </c>
      <c r="F7" s="291" t="s">
        <v>6</v>
      </c>
      <c r="G7" s="290">
        <f>+IF(ISERROR(VLOOKUP($E$2,Ag!$A$5:$H$1517,2,0)),0,VLOOKUP($E$2,Ag!$A$5:$H$1517,2,0))</f>
        <v>642.50201963208394</v>
      </c>
      <c r="H7" s="290">
        <f>+IF(ISERROR(VLOOKUP($E$2,Ag!$A$5:$H$1517,4,0)),0,VLOOKUP($E$2,Ag!$A$5:$H$1517,4,0))</f>
        <v>549.14702532656747</v>
      </c>
      <c r="I7" s="404">
        <f>+IF(ISERROR(VLOOKUP($E$2,Ag!$A$5:$H$1517,5,0)),0,VLOOKUP($E$2,Ag!$A$5:$H$1517,5,0))</f>
        <v>597.20000000000005</v>
      </c>
      <c r="J7" s="387">
        <f>+IF(ISERROR(VLOOKUP($E$2,Ag!$A$5:$H$1642,8,0)),0,VLOOKUP($E$2,Ag!$A$5:$H$1642,8,0))</f>
        <v>-26.80499999999995</v>
      </c>
      <c r="K7" s="222" t="s">
        <v>502</v>
      </c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19170</v>
      </c>
      <c r="E8" s="296">
        <f>+IF(ISERROR(VLOOKUP($E$2,Zn!$A$5:$H$2994,7,0)),0,VLOOKUP($E$2,Zn!$A$5:$H$2994,7,0))</f>
        <v>-10</v>
      </c>
      <c r="F8" s="291" t="s">
        <v>3</v>
      </c>
      <c r="G8" s="290">
        <f>+IF(ISERROR(VLOOKUP($E$2,Zn!$A$5:$H$2994,2,0)),0,VLOOKUP($E$2,Zn!$A$5:$H$2994,2,0))</f>
        <v>2683.975531999793</v>
      </c>
      <c r="H8" s="290">
        <f>+IF(ISERROR(VLOOKUP($E$2,Zn!$A$5:$H$2994,4,0)),0,VLOOKUP($E$2,Zn!$A$5:$H$2994,4,0))</f>
        <v>2293.9961811964045</v>
      </c>
      <c r="I8" s="404">
        <f>+IF(ISERROR(VLOOKUP($E$2,Zn!$A$5:$H$2994,5,0)),0,VLOOKUP($E$2,Zn!$A$5:$H$2994,5,0))</f>
        <v>2351</v>
      </c>
      <c r="J8" s="387">
        <f>+IF(ISERROR(VLOOKUP($E$2,Zn!$A$5:$H$1642,8,0)),0,VLOOKUP($E$2,Zn!$A$5:$H$1642,8,0))</f>
        <v>83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141500</v>
      </c>
      <c r="E9" s="296">
        <f>+IF(ISERROR(VLOOKUP($E$2,Ni!$A$6:$H$2996,7,0)),0,VLOOKUP($E$2,Ni!$A$6:$H$2996,7,0))</f>
        <v>-1000</v>
      </c>
      <c r="F9" s="291" t="s">
        <v>3</v>
      </c>
      <c r="G9" s="290">
        <f>+IF(ISERROR(VLOOKUP($E$2,Ni!$A$6:$H$2996,2,0)),0,VLOOKUP($E$2,Ni!$A$6:$H$2996,2,0))</f>
        <v>19811.295658736082</v>
      </c>
      <c r="H9" s="290">
        <f>+IF(ISERROR(VLOOKUP($E$2,Ni!$A$6:$H$2996,4,0)),0,VLOOKUP($E$2,Ni!$A$6:$H$2996,4,0))</f>
        <v>16932.731332253064</v>
      </c>
      <c r="I9" s="404">
        <f>+IF(ISERROR(VLOOKUP($E$2,Ni!$A$6:$H$2996,5,0)),0,VLOOKUP($E$2,Ni!$A$6:$H$2996,5,0))</f>
        <v>17540</v>
      </c>
      <c r="J9" s="387">
        <f>+IF(ISERROR(VLOOKUP($E$2,Ni!$A$5:$H$1642,8,0)),0,VLOOKUP($E$2,Ni!$A$5:$H$1642,8,0))</f>
        <v>-370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252.01648187791483</v>
      </c>
      <c r="H10" s="290">
        <f>+IF(ISERROR(VLOOKUP($E$2,Coke!$A$6:$H$2997,4,0)),0,VLOOKUP($E$2,Coke!$A$6:$H$2997,4,0))</f>
        <v>215.39870245975627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3670</v>
      </c>
      <c r="E11" s="296">
        <f>+IF(ISERROR(VLOOKUP($E$2,Steel!$A$6:$H$2995,7,0)),0,VLOOKUP($E$2,Steel!$A$6:$H$2995,7,0))</f>
        <v>30</v>
      </c>
      <c r="F11" s="291" t="s">
        <v>3</v>
      </c>
      <c r="G11" s="290">
        <f>+IF(ISERROR(VLOOKUP($E$2,Steel!$A$6:$H$2995,2,0)),0,VLOOKUP($E$2,Steel!$A$6:$H$2995,2,0))</f>
        <v>513.83360471774859</v>
      </c>
      <c r="H11" s="290">
        <f>+IF(ISERROR(VLOOKUP($E$2,Steel!$A$6:$H$2995,4,0)),0,VLOOKUP($E$2,Steel!$A$6:$H$2995,4,0))</f>
        <v>439.17402112628088</v>
      </c>
      <c r="I11" s="404">
        <f>+IF(ISERROR(VLOOKUP($E$2,Steel!$A$6:$H$2995,5,0)),0,VLOOKUP($E$2,Steel!$A$6:$H$2995,5,0))</f>
        <v>419.5</v>
      </c>
      <c r="J11" s="387">
        <f>+IF(ISERROR(VLOOKUP($E$2,Steel!$A$5:$H$1642,8,0)),0,VLOOKUP($E$2,Steel!$A$5:$H$1642,8,0))</f>
        <v>-8.5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762</v>
      </c>
      <c r="E12" s="296">
        <f>+IF(ISERROR(VLOOKUP($E$2,'Quặng Sắt'!$A$6:$H$2995,7,0)),0,VLOOKUP($E$2,'Quặng Sắt'!$A$6:$H$2995,7,0))</f>
        <v>10</v>
      </c>
      <c r="F12" s="291" t="s">
        <v>2</v>
      </c>
      <c r="G12" s="290">
        <f>+IF(ISERROR(VLOOKUP($E$2,'Quặng Sắt'!$A$6:$H$2995,2,0)),0,VLOOKUP($E$2,'Quặng Sắt'!$A$6:$H$2995,2,0))</f>
        <v>106.80514144813195</v>
      </c>
      <c r="H12" s="290">
        <f>+IF(ISERROR(VLOOKUP($E$2,'Quặng Sắt'!$A$6:$H$2995,4,0)),0,VLOOKUP($E$2,'Quặng Sắt'!$A$6:$H$2995,4,0))</f>
        <v>91.286445682164057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2" t="s">
        <v>1000</v>
      </c>
      <c r="F16" s="412"/>
      <c r="G16" s="412"/>
      <c r="H16" s="412"/>
      <c r="I16" s="412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2" t="s">
        <v>1003</v>
      </c>
      <c r="F17" s="412"/>
      <c r="G17" s="412"/>
      <c r="H17" s="412"/>
      <c r="I17" s="412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7.1423899999999998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3" t="s">
        <v>17</v>
      </c>
      <c r="B19" s="413"/>
      <c r="C19" s="413"/>
      <c r="D19" s="413"/>
      <c r="E19" s="413"/>
      <c r="F19" s="413"/>
      <c r="G19" s="413"/>
      <c r="H19" s="413"/>
      <c r="I19" s="413"/>
    </row>
    <row r="20" spans="1:12" ht="15.75" customHeight="1" x14ac:dyDescent="0.25">
      <c r="A20" s="407" t="s">
        <v>656</v>
      </c>
      <c r="B20" s="408"/>
      <c r="C20" s="407" t="s">
        <v>18</v>
      </c>
      <c r="D20" s="409"/>
      <c r="E20" s="409"/>
      <c r="F20" s="409"/>
      <c r="G20" s="409"/>
      <c r="H20" s="409"/>
      <c r="I20" s="409"/>
    </row>
    <row r="35" spans="1:12" ht="15" customHeight="1" x14ac:dyDescent="0.25">
      <c r="A35" s="414" t="s">
        <v>657</v>
      </c>
      <c r="B35" s="414"/>
      <c r="C35" s="415" t="s">
        <v>4</v>
      </c>
      <c r="D35" s="415"/>
      <c r="E35" s="415"/>
      <c r="F35" s="415"/>
      <c r="G35" s="415"/>
      <c r="H35" s="415"/>
      <c r="I35" s="415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4" t="s">
        <v>705</v>
      </c>
      <c r="B50" s="414"/>
      <c r="C50" s="415" t="s">
        <v>706</v>
      </c>
      <c r="D50" s="415"/>
      <c r="E50" s="415"/>
      <c r="F50" s="415"/>
      <c r="G50" s="415"/>
      <c r="H50" s="415"/>
      <c r="I50" s="415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4" t="s">
        <v>721</v>
      </c>
      <c r="B68" s="414"/>
      <c r="C68" s="415" t="s">
        <v>722</v>
      </c>
      <c r="D68" s="415"/>
      <c r="E68" s="415"/>
      <c r="F68" s="415"/>
      <c r="G68" s="415"/>
      <c r="H68" s="415"/>
      <c r="I68" s="415"/>
    </row>
    <row r="83" spans="1:9" x14ac:dyDescent="0.25">
      <c r="A83" s="414" t="s">
        <v>759</v>
      </c>
      <c r="B83" s="414"/>
      <c r="C83" s="415" t="s">
        <v>760</v>
      </c>
      <c r="D83" s="415"/>
      <c r="E83" s="415"/>
      <c r="F83" s="415"/>
      <c r="G83" s="415"/>
      <c r="H83" s="415"/>
      <c r="I83" s="415"/>
    </row>
    <row r="101" spans="1:9" x14ac:dyDescent="0.25">
      <c r="A101" s="416" t="s">
        <v>1025</v>
      </c>
      <c r="B101" s="416"/>
      <c r="C101" s="416"/>
      <c r="D101" s="416"/>
      <c r="E101" s="416"/>
      <c r="F101" s="416"/>
      <c r="G101" s="416"/>
      <c r="H101" s="416"/>
      <c r="I101" s="416"/>
    </row>
    <row r="116" spans="1:9" x14ac:dyDescent="0.25">
      <c r="A116" s="416" t="s">
        <v>1026</v>
      </c>
      <c r="B116" s="416"/>
      <c r="C116" s="416"/>
      <c r="D116" s="416"/>
      <c r="E116" s="416"/>
      <c r="F116" s="416"/>
      <c r="G116" s="416"/>
      <c r="H116" s="416"/>
      <c r="I116" s="416"/>
    </row>
    <row r="129" spans="1:9" x14ac:dyDescent="0.25">
      <c r="A129" s="416" t="s">
        <v>1005</v>
      </c>
      <c r="B129" s="416"/>
      <c r="C129" s="416"/>
      <c r="D129" s="416"/>
      <c r="E129" s="416"/>
      <c r="F129" s="416"/>
      <c r="G129" s="416"/>
      <c r="H129" s="416"/>
      <c r="I129" s="416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4"/>
  <sheetViews>
    <sheetView workbookViewId="0">
      <pane ySplit="3" topLeftCell="A1147" activePane="bottomLeft" state="frozen"/>
      <selection pane="bottomLeft" activeCell="E1159" sqref="E1159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5" t="s">
        <v>1016</v>
      </c>
      <c r="B1" s="426"/>
      <c r="C1" s="426"/>
      <c r="D1" s="426"/>
      <c r="E1" s="426"/>
      <c r="F1" s="426"/>
      <c r="G1" s="426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  <row r="1152" spans="1:2" x14ac:dyDescent="0.25">
      <c r="A1152" s="205">
        <v>43697</v>
      </c>
      <c r="B1152" s="305">
        <v>7.0731299999999999</v>
      </c>
    </row>
    <row r="1153" spans="1:2" x14ac:dyDescent="0.25">
      <c r="A1153" s="205">
        <v>43698</v>
      </c>
      <c r="B1153" s="305">
        <v>7.0569699999999997</v>
      </c>
    </row>
    <row r="1154" spans="1:2" x14ac:dyDescent="0.25">
      <c r="A1154" s="205">
        <v>43699</v>
      </c>
      <c r="B1154" s="305">
        <v>7.0854999999999997</v>
      </c>
    </row>
    <row r="1155" spans="1:2" x14ac:dyDescent="0.25">
      <c r="A1155" s="205">
        <v>43700</v>
      </c>
      <c r="B1155" s="305">
        <v>7.0984999999999996</v>
      </c>
    </row>
    <row r="1156" spans="1:2" x14ac:dyDescent="0.25">
      <c r="A1156" s="205">
        <v>43703</v>
      </c>
      <c r="B1156" s="305">
        <v>7.1613800000000003</v>
      </c>
    </row>
    <row r="1157" spans="1:2" x14ac:dyDescent="0.25">
      <c r="A1157" s="205">
        <v>43704</v>
      </c>
      <c r="B1157" s="305">
        <v>7.1742600000000003</v>
      </c>
    </row>
    <row r="1158" spans="1:2" x14ac:dyDescent="0.25">
      <c r="A1158" s="205">
        <v>43705</v>
      </c>
      <c r="B1158" s="305">
        <v>7.1637399999999998</v>
      </c>
    </row>
    <row r="1159" spans="1:2" x14ac:dyDescent="0.25">
      <c r="A1159" s="205">
        <v>43706</v>
      </c>
      <c r="B1159" s="305">
        <v>7.1726799999999997</v>
      </c>
    </row>
    <row r="1160" spans="1:2" x14ac:dyDescent="0.25">
      <c r="A1160" s="205">
        <v>43707</v>
      </c>
      <c r="B1160" s="305">
        <v>7.1553100000000001</v>
      </c>
    </row>
    <row r="1161" spans="1:2" x14ac:dyDescent="0.25">
      <c r="A1161" s="205">
        <v>43711</v>
      </c>
      <c r="B1161" s="305">
        <v>7.1889099999999999</v>
      </c>
    </row>
    <row r="1162" spans="1:2" x14ac:dyDescent="0.25">
      <c r="A1162" s="205">
        <v>43712</v>
      </c>
      <c r="B1162" s="305">
        <v>7.1701800000000002</v>
      </c>
    </row>
    <row r="1163" spans="1:2" x14ac:dyDescent="0.25">
      <c r="A1163" s="205">
        <v>43713</v>
      </c>
      <c r="B1163" s="305">
        <v>7.1344880000000002</v>
      </c>
    </row>
    <row r="1164" spans="1:2" x14ac:dyDescent="0.25">
      <c r="A1164" s="205">
        <v>43714</v>
      </c>
      <c r="B1164" s="305">
        <v>7.1423899999999998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28" activePane="bottomLeft" state="frozen"/>
      <selection pane="bottomLeft" activeCell="G641" sqref="G641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350">
        <v>43697</v>
      </c>
      <c r="B633" s="297">
        <v>23265</v>
      </c>
    </row>
    <row r="634" spans="1:2" ht="15.75" x14ac:dyDescent="0.25">
      <c r="A634" s="350">
        <v>43698</v>
      </c>
      <c r="B634" s="297">
        <v>23260</v>
      </c>
    </row>
    <row r="635" spans="1:2" ht="15.75" x14ac:dyDescent="0.25">
      <c r="A635" s="350">
        <v>43699</v>
      </c>
      <c r="B635" s="297">
        <v>23265</v>
      </c>
    </row>
    <row r="636" spans="1:2" ht="15.75" x14ac:dyDescent="0.25">
      <c r="A636" s="350">
        <v>43700</v>
      </c>
      <c r="B636" s="297">
        <v>23265</v>
      </c>
    </row>
    <row r="637" spans="1:2" ht="15.75" x14ac:dyDescent="0.25">
      <c r="A637" s="350">
        <v>43703</v>
      </c>
      <c r="B637" s="297">
        <v>23270</v>
      </c>
    </row>
    <row r="638" spans="1:2" ht="15.75" x14ac:dyDescent="0.25">
      <c r="A638" s="350">
        <v>43704</v>
      </c>
      <c r="B638" s="297">
        <v>23260</v>
      </c>
    </row>
    <row r="639" spans="1:2" ht="15.75" x14ac:dyDescent="0.25">
      <c r="A639" s="350">
        <v>43705</v>
      </c>
      <c r="B639" s="297">
        <v>23260</v>
      </c>
    </row>
    <row r="640" spans="1:2" ht="15.75" x14ac:dyDescent="0.25">
      <c r="A640" s="350">
        <v>43706</v>
      </c>
      <c r="B640" s="297">
        <v>23265</v>
      </c>
    </row>
    <row r="641" spans="1:2" ht="15.75" x14ac:dyDescent="0.25">
      <c r="A641" s="350">
        <v>43707</v>
      </c>
      <c r="B641" s="297">
        <v>23250</v>
      </c>
    </row>
    <row r="642" spans="1:2" ht="15.75" x14ac:dyDescent="0.25">
      <c r="A642" s="350">
        <v>43711</v>
      </c>
      <c r="B642" s="297">
        <v>23255</v>
      </c>
    </row>
    <row r="643" spans="1:2" ht="15.75" x14ac:dyDescent="0.25">
      <c r="A643" s="350">
        <v>43712</v>
      </c>
      <c r="B643" s="297">
        <v>23255</v>
      </c>
    </row>
    <row r="644" spans="1:2" ht="15.75" x14ac:dyDescent="0.25">
      <c r="A644" s="350">
        <v>43713</v>
      </c>
      <c r="B644" s="297">
        <v>23260</v>
      </c>
    </row>
    <row r="645" spans="1:2" ht="15.75" x14ac:dyDescent="0.25">
      <c r="A645" s="350">
        <v>43714</v>
      </c>
      <c r="B645" s="297">
        <v>23260</v>
      </c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workbookViewId="0">
      <pane ySplit="3" topLeftCell="A510" activePane="bottomLeft" state="frozen"/>
      <selection pane="bottomLeft" activeCell="K517" sqref="K517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7" t="s">
        <v>1014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271">
        <v>43697</v>
      </c>
      <c r="B513" s="272">
        <v>3315</v>
      </c>
    </row>
    <row r="514" spans="1:2" x14ac:dyDescent="0.25">
      <c r="A514" s="271">
        <v>43698</v>
      </c>
      <c r="B514" s="272">
        <v>3318</v>
      </c>
    </row>
    <row r="515" spans="1:2" x14ac:dyDescent="0.25">
      <c r="A515" s="271">
        <v>43699</v>
      </c>
      <c r="B515" s="272">
        <v>3311</v>
      </c>
    </row>
    <row r="516" spans="1:2" x14ac:dyDescent="0.25">
      <c r="A516" s="271">
        <v>43700</v>
      </c>
      <c r="B516" s="272">
        <v>3300</v>
      </c>
    </row>
    <row r="517" spans="1:2" x14ac:dyDescent="0.25">
      <c r="A517" s="271">
        <v>43703</v>
      </c>
      <c r="B517" s="272">
        <v>3278</v>
      </c>
    </row>
    <row r="518" spans="1:2" x14ac:dyDescent="0.25">
      <c r="A518" s="271">
        <v>43704</v>
      </c>
      <c r="B518" s="272">
        <v>3271</v>
      </c>
    </row>
    <row r="519" spans="1:2" x14ac:dyDescent="0.25">
      <c r="A519" s="271">
        <v>43705</v>
      </c>
      <c r="B519" s="272">
        <v>3271</v>
      </c>
    </row>
    <row r="520" spans="1:2" x14ac:dyDescent="0.25">
      <c r="A520" s="271">
        <v>43706</v>
      </c>
      <c r="B520" s="272">
        <v>3266</v>
      </c>
    </row>
    <row r="521" spans="1:2" x14ac:dyDescent="0.25">
      <c r="A521" s="271">
        <v>43707</v>
      </c>
      <c r="B521" s="272">
        <v>3272</v>
      </c>
    </row>
    <row r="522" spans="1:2" x14ac:dyDescent="0.25">
      <c r="A522" s="271">
        <v>43711</v>
      </c>
      <c r="B522" s="272">
        <v>3260</v>
      </c>
    </row>
    <row r="523" spans="1:2" x14ac:dyDescent="0.25">
      <c r="A523" s="271">
        <v>43712</v>
      </c>
      <c r="B523" s="272">
        <v>3267</v>
      </c>
    </row>
    <row r="524" spans="1:2" x14ac:dyDescent="0.25">
      <c r="A524" s="271">
        <v>43713</v>
      </c>
      <c r="B524" s="272">
        <v>3282</v>
      </c>
    </row>
    <row r="525" spans="1:2" x14ac:dyDescent="0.25">
      <c r="A525" s="271">
        <v>43714</v>
      </c>
      <c r="B525" s="272">
        <v>3272</v>
      </c>
    </row>
    <row r="526" spans="1:2" x14ac:dyDescent="0.25">
      <c r="A526" s="271">
        <v>43715</v>
      </c>
      <c r="B526" s="406"/>
    </row>
    <row r="527" spans="1:2" x14ac:dyDescent="0.25">
      <c r="A527" s="271">
        <v>43716</v>
      </c>
      <c r="B527" s="406"/>
    </row>
    <row r="528" spans="1:2" x14ac:dyDescent="0.25">
      <c r="A528" s="271">
        <v>43717</v>
      </c>
      <c r="B528" s="406"/>
    </row>
    <row r="529" spans="1:2" x14ac:dyDescent="0.25">
      <c r="A529" s="271">
        <v>43718</v>
      </c>
      <c r="B529" s="406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64" activePane="bottomLeft" state="frozen"/>
      <selection pane="bottomLeft" activeCell="E1378" sqref="E137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8" t="s">
        <v>750</v>
      </c>
      <c r="C3" s="419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5777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78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78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78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78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205">
        <v>43697</v>
      </c>
      <c r="B1366" s="37">
        <f t="shared" si="56"/>
        <v>6596.0897085165971</v>
      </c>
      <c r="C1366" s="231">
        <v>46655</v>
      </c>
      <c r="D1366" s="37">
        <f t="shared" si="57"/>
        <v>5637.6835115526474</v>
      </c>
      <c r="E1366" s="231">
        <v>5755.5</v>
      </c>
      <c r="F1366" s="152">
        <f>USD_CNY!B1152</f>
        <v>7.0731299999999999</v>
      </c>
      <c r="G1366" s="144">
        <f t="shared" si="54"/>
        <v>175</v>
      </c>
      <c r="H1366" s="385">
        <f t="shared" si="58"/>
        <v>45.5</v>
      </c>
    </row>
    <row r="1367" spans="1:8" x14ac:dyDescent="0.25">
      <c r="A1367" s="205">
        <v>43698</v>
      </c>
      <c r="B1367" s="37">
        <f t="shared" si="56"/>
        <v>6574.3513150828194</v>
      </c>
      <c r="C1367" s="231">
        <v>46395</v>
      </c>
      <c r="D1367" s="37">
        <f t="shared" si="57"/>
        <v>5619.103688104974</v>
      </c>
      <c r="E1367" s="231">
        <v>5698</v>
      </c>
      <c r="F1367" s="152">
        <f>USD_CNY!B1153</f>
        <v>7.0569699999999997</v>
      </c>
      <c r="G1367" s="144">
        <f t="shared" si="54"/>
        <v>-260</v>
      </c>
      <c r="H1367" s="385">
        <f t="shared" si="58"/>
        <v>-57.5</v>
      </c>
    </row>
    <row r="1368" spans="1:8" x14ac:dyDescent="0.25">
      <c r="A1368" s="205">
        <v>43699</v>
      </c>
      <c r="B1368" s="37">
        <f t="shared" si="56"/>
        <v>6550.7021381695013</v>
      </c>
      <c r="C1368" s="231">
        <v>46415</v>
      </c>
      <c r="D1368" s="37">
        <f t="shared" si="57"/>
        <v>5598.8907163841895</v>
      </c>
      <c r="E1368" s="231">
        <v>5696.5</v>
      </c>
      <c r="F1368" s="152">
        <f>USD_CNY!B1154</f>
        <v>7.0854999999999997</v>
      </c>
      <c r="G1368" s="144">
        <f t="shared" si="54"/>
        <v>20</v>
      </c>
      <c r="H1368" s="385">
        <f t="shared" si="58"/>
        <v>-1.5</v>
      </c>
    </row>
    <row r="1369" spans="1:8" x14ac:dyDescent="0.25">
      <c r="A1369" s="205">
        <v>43700</v>
      </c>
      <c r="B1369" s="37">
        <f t="shared" si="56"/>
        <v>6522.5047545256048</v>
      </c>
      <c r="C1369" s="231">
        <v>46300</v>
      </c>
      <c r="D1369" s="37">
        <f t="shared" si="57"/>
        <v>5574.7903884834232</v>
      </c>
      <c r="E1369" s="231">
        <v>5668</v>
      </c>
      <c r="F1369" s="152">
        <f>USD_CNY!B1155</f>
        <v>7.0984999999999996</v>
      </c>
      <c r="G1369" s="144">
        <f t="shared" si="54"/>
        <v>-115</v>
      </c>
      <c r="H1369" s="385">
        <f t="shared" si="58"/>
        <v>-28.5</v>
      </c>
    </row>
    <row r="1370" spans="1:8" x14ac:dyDescent="0.25">
      <c r="A1370" s="205">
        <v>43703</v>
      </c>
      <c r="B1370" s="37">
        <f t="shared" si="56"/>
        <v>6431.0230709723546</v>
      </c>
      <c r="C1370" s="231">
        <v>46055</v>
      </c>
      <c r="D1370" s="37">
        <f t="shared" si="57"/>
        <v>5496.6009153609875</v>
      </c>
      <c r="E1370" s="231">
        <v>5675</v>
      </c>
      <c r="F1370" s="152">
        <f>USD_CNY!B1156</f>
        <v>7.1613800000000003</v>
      </c>
      <c r="G1370" s="144">
        <f t="shared" si="54"/>
        <v>-245</v>
      </c>
      <c r="H1370" s="385">
        <f t="shared" si="58"/>
        <v>7</v>
      </c>
    </row>
    <row r="1371" spans="1:8" x14ac:dyDescent="0.25">
      <c r="A1371" s="205">
        <v>43704</v>
      </c>
      <c r="B1371" s="37">
        <f t="shared" si="56"/>
        <v>6474.5353527750594</v>
      </c>
      <c r="C1371" s="231">
        <v>46450</v>
      </c>
      <c r="D1371" s="37">
        <f t="shared" si="57"/>
        <v>5533.7908998077437</v>
      </c>
      <c r="E1371" s="231">
        <v>5675</v>
      </c>
      <c r="F1371" s="152">
        <f>USD_CNY!B1157</f>
        <v>7.1742600000000003</v>
      </c>
      <c r="G1371" s="144">
        <f t="shared" si="54"/>
        <v>395</v>
      </c>
      <c r="H1371" s="385">
        <f t="shared" si="58"/>
        <v>0</v>
      </c>
    </row>
    <row r="1372" spans="1:8" x14ac:dyDescent="0.25">
      <c r="A1372" s="205">
        <v>43705</v>
      </c>
      <c r="B1372" s="37">
        <f t="shared" si="56"/>
        <v>6503.5861156323372</v>
      </c>
      <c r="C1372" s="231">
        <v>46590</v>
      </c>
      <c r="D1372" s="37">
        <f t="shared" si="57"/>
        <v>5558.6206116515705</v>
      </c>
      <c r="E1372" s="231">
        <v>5662</v>
      </c>
      <c r="F1372" s="152">
        <f>USD_CNY!B1158</f>
        <v>7.1637399999999998</v>
      </c>
      <c r="G1372" s="144">
        <f t="shared" si="54"/>
        <v>140</v>
      </c>
      <c r="H1372" s="385">
        <f t="shared" si="58"/>
        <v>-13</v>
      </c>
    </row>
    <row r="1373" spans="1:8" x14ac:dyDescent="0.25">
      <c r="A1373" s="205">
        <v>43706</v>
      </c>
      <c r="B1373" s="37">
        <f t="shared" si="56"/>
        <v>6498.9655191643851</v>
      </c>
      <c r="C1373" s="231">
        <v>46615</v>
      </c>
      <c r="D1373" s="37">
        <f t="shared" si="57"/>
        <v>5554.6713839011845</v>
      </c>
      <c r="E1373" s="231">
        <v>5653</v>
      </c>
      <c r="F1373" s="152">
        <f>USD_CNY!B1159</f>
        <v>7.1726799999999997</v>
      </c>
      <c r="G1373" s="144">
        <f t="shared" si="54"/>
        <v>25</v>
      </c>
      <c r="H1373" s="385">
        <f t="shared" si="58"/>
        <v>-9</v>
      </c>
    </row>
    <row r="1374" spans="1:8" x14ac:dyDescent="0.25">
      <c r="A1374" s="205">
        <v>43707</v>
      </c>
      <c r="B1374" s="37">
        <f t="shared" si="56"/>
        <v>6530.1153968171884</v>
      </c>
      <c r="C1374" s="231">
        <v>46725</v>
      </c>
      <c r="D1374" s="37">
        <f t="shared" si="57"/>
        <v>5581.2952109548623</v>
      </c>
      <c r="E1374" s="231">
        <v>5722</v>
      </c>
      <c r="F1374" s="152">
        <f>USD_CNY!B1160</f>
        <v>7.1553100000000001</v>
      </c>
      <c r="G1374" s="144">
        <f t="shared" si="54"/>
        <v>110</v>
      </c>
      <c r="H1374" s="385">
        <f t="shared" si="58"/>
        <v>69</v>
      </c>
    </row>
    <row r="1375" spans="1:8" x14ac:dyDescent="0.25">
      <c r="A1375" s="205">
        <v>43711</v>
      </c>
      <c r="B1375" s="37">
        <f t="shared" si="56"/>
        <v>6468.2963063941543</v>
      </c>
      <c r="C1375" s="231">
        <v>46500</v>
      </c>
      <c r="D1375" s="37">
        <f t="shared" si="57"/>
        <v>5528.4583815334654</v>
      </c>
      <c r="E1375" s="231">
        <v>5610.5</v>
      </c>
      <c r="F1375" s="152">
        <f>USD_CNY!B1161</f>
        <v>7.1889099999999999</v>
      </c>
      <c r="G1375" s="144">
        <f t="shared" si="54"/>
        <v>-225</v>
      </c>
      <c r="H1375" s="385">
        <f t="shared" si="58"/>
        <v>-111.5</v>
      </c>
    </row>
    <row r="1376" spans="1:8" x14ac:dyDescent="0.25">
      <c r="A1376" s="205">
        <v>43712</v>
      </c>
      <c r="B1376" s="37">
        <f t="shared" si="56"/>
        <v>6462.8781983158024</v>
      </c>
      <c r="C1376" s="231">
        <v>46340</v>
      </c>
      <c r="D1376" s="37">
        <f t="shared" si="57"/>
        <v>5523.827519928037</v>
      </c>
      <c r="E1376" s="231">
        <v>5537</v>
      </c>
      <c r="F1376" s="152">
        <f>USD_CNY!B1162</f>
        <v>7.1701800000000002</v>
      </c>
      <c r="G1376" s="144">
        <f t="shared" si="54"/>
        <v>-160</v>
      </c>
      <c r="H1376" s="385">
        <f t="shared" si="58"/>
        <v>-73.5</v>
      </c>
    </row>
    <row r="1377" spans="1:8" x14ac:dyDescent="0.25">
      <c r="A1377" s="205">
        <v>43713</v>
      </c>
      <c r="B1377" s="37">
        <f t="shared" si="56"/>
        <v>6608.7433323876921</v>
      </c>
      <c r="C1377" s="231">
        <v>47150</v>
      </c>
      <c r="D1377" s="37">
        <f t="shared" si="57"/>
        <v>5648.4985746903358</v>
      </c>
      <c r="E1377" s="231">
        <v>5663</v>
      </c>
      <c r="F1377" s="152">
        <f>USD_CNY!B1163</f>
        <v>7.1344880000000002</v>
      </c>
      <c r="G1377" s="144">
        <f t="shared" si="54"/>
        <v>810</v>
      </c>
      <c r="H1377" s="385">
        <f t="shared" si="58"/>
        <v>126</v>
      </c>
    </row>
    <row r="1378" spans="1:8" x14ac:dyDescent="0.25">
      <c r="A1378" s="205">
        <v>43714</v>
      </c>
      <c r="B1378" s="37">
        <f t="shared" si="56"/>
        <v>6657.4353962749165</v>
      </c>
      <c r="C1378" s="231">
        <v>47550</v>
      </c>
      <c r="D1378" s="37">
        <f t="shared" si="57"/>
        <v>5690.1157233118947</v>
      </c>
      <c r="E1378" s="231">
        <v>5777</v>
      </c>
      <c r="F1378" s="152">
        <f>USD_CNY!B1164</f>
        <v>7.1423899999999998</v>
      </c>
      <c r="G1378" s="144">
        <f t="shared" si="54"/>
        <v>400</v>
      </c>
      <c r="H1378" s="385">
        <f t="shared" si="58"/>
        <v>114</v>
      </c>
    </row>
    <row r="1379" spans="1:8" x14ac:dyDescent="0.25">
      <c r="A1379" s="181"/>
      <c r="B1379" s="37"/>
      <c r="C1379" s="231"/>
      <c r="D1379" s="37"/>
      <c r="E1379" s="231"/>
      <c r="F1379" s="37"/>
    </row>
    <row r="1380" spans="1:8" x14ac:dyDescent="0.25">
      <c r="A1380" s="181"/>
      <c r="B1380" s="37"/>
      <c r="C1380" s="231"/>
      <c r="D1380" s="37"/>
      <c r="E1380" s="231"/>
      <c r="F1380" s="37"/>
    </row>
    <row r="1381" spans="1:8" x14ac:dyDescent="0.25">
      <c r="A1381" s="181"/>
      <c r="B1381" s="37"/>
      <c r="C1381" s="231"/>
      <c r="D1381" s="37"/>
      <c r="E1381" s="231"/>
      <c r="F1381" s="37"/>
    </row>
    <row r="1382" spans="1:8" x14ac:dyDescent="0.25">
      <c r="A1382" s="181"/>
      <c r="B1382" s="37"/>
      <c r="C1382" s="231"/>
      <c r="D1382" s="37"/>
      <c r="E1382" s="231"/>
      <c r="F1382" s="37"/>
    </row>
    <row r="1383" spans="1:8" x14ac:dyDescent="0.25">
      <c r="A1383" s="181"/>
      <c r="B1383" s="37"/>
      <c r="C1383" s="231"/>
      <c r="D1383" s="37"/>
      <c r="E1383" s="231"/>
      <c r="F1383" s="37"/>
    </row>
    <row r="1384" spans="1:8" x14ac:dyDescent="0.25">
      <c r="A1384" s="181"/>
      <c r="B1384" s="37"/>
      <c r="C1384" s="231"/>
      <c r="D1384" s="37"/>
      <c r="E1384" s="231"/>
      <c r="F1384" s="37"/>
    </row>
    <row r="1385" spans="1:8" x14ac:dyDescent="0.25">
      <c r="A1385" s="181"/>
      <c r="B1385" s="37"/>
      <c r="C1385" s="231"/>
      <c r="D1385" s="37"/>
      <c r="E1385" s="231"/>
      <c r="F1385" s="37"/>
    </row>
    <row r="1386" spans="1:8" x14ac:dyDescent="0.25">
      <c r="A1386" s="181"/>
      <c r="B1386" s="37"/>
      <c r="C1386" s="231"/>
      <c r="D1386" s="37"/>
      <c r="E1386" s="231"/>
      <c r="F1386" s="37"/>
    </row>
    <row r="1387" spans="1:8" x14ac:dyDescent="0.25">
      <c r="A1387" s="181"/>
      <c r="B1387" s="37"/>
      <c r="C1387" s="231"/>
      <c r="D1387" s="37"/>
      <c r="E1387" s="231"/>
      <c r="F1387" s="37"/>
    </row>
    <row r="1388" spans="1:8" x14ac:dyDescent="0.25">
      <c r="A1388" s="181"/>
      <c r="B1388" s="37"/>
      <c r="C1388" s="231"/>
      <c r="D1388" s="37"/>
      <c r="E1388" s="231"/>
      <c r="F1388" s="37"/>
    </row>
    <row r="1389" spans="1:8" x14ac:dyDescent="0.25">
      <c r="A1389" s="181"/>
      <c r="B1389" s="37"/>
      <c r="C1389" s="231"/>
      <c r="D1389" s="37"/>
      <c r="E1389" s="231"/>
      <c r="F1389" s="37"/>
    </row>
    <row r="1390" spans="1:8" x14ac:dyDescent="0.25">
      <c r="A1390" s="181"/>
      <c r="B1390" s="37"/>
      <c r="C1390" s="231"/>
      <c r="D1390" s="37"/>
      <c r="E1390" s="231"/>
      <c r="F1390" s="37"/>
    </row>
    <row r="1391" spans="1:8" x14ac:dyDescent="0.25">
      <c r="A1391" s="181"/>
      <c r="B1391" s="37"/>
      <c r="C1391" s="231"/>
      <c r="D1391" s="37"/>
      <c r="E1391" s="231"/>
      <c r="F1391" s="37"/>
    </row>
    <row r="1392" spans="1:8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E1376" sqref="E1376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0" t="s">
        <v>749</v>
      </c>
      <c r="B1" s="420"/>
      <c r="C1" s="420"/>
      <c r="D1" s="420"/>
      <c r="E1" s="420"/>
      <c r="F1" s="420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8" t="s">
        <v>659</v>
      </c>
      <c r="C3" s="419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76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76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76" si="59">+IF(F1329=0,"",C1329/F1329)</f>
        <v>2351.2215433039687</v>
      </c>
      <c r="C1329" s="37">
        <v>16150</v>
      </c>
      <c r="D1329" s="37">
        <f t="shared" ref="D1329:D1376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205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6">
        <f>USD_CNY!B1152</f>
        <v>7.0731299999999999</v>
      </c>
      <c r="G1364" s="144">
        <f t="shared" si="56"/>
        <v>75</v>
      </c>
      <c r="H1364" s="144">
        <f t="shared" si="58"/>
        <v>-18.5</v>
      </c>
    </row>
    <row r="1365" spans="1:8" x14ac:dyDescent="0.25">
      <c r="A1365" s="205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6">
        <f>USD_CNY!B1153</f>
        <v>7.0569699999999997</v>
      </c>
      <c r="G1365" s="144">
        <f t="shared" si="56"/>
        <v>175</v>
      </c>
      <c r="H1365" s="144">
        <f t="shared" si="58"/>
        <v>14.5</v>
      </c>
    </row>
    <row r="1366" spans="1:8" x14ac:dyDescent="0.25">
      <c r="A1366" s="205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6">
        <f>USD_CNY!B1154</f>
        <v>7.0854999999999997</v>
      </c>
      <c r="G1366" s="144">
        <f t="shared" si="56"/>
        <v>0</v>
      </c>
      <c r="H1366" s="144">
        <f t="shared" si="58"/>
        <v>39</v>
      </c>
    </row>
    <row r="1367" spans="1:8" x14ac:dyDescent="0.25">
      <c r="A1367" s="205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6">
        <f>USD_CNY!B1155</f>
        <v>7.0984999999999996</v>
      </c>
      <c r="G1367" s="144">
        <f t="shared" si="56"/>
        <v>0</v>
      </c>
      <c r="H1367" s="144">
        <f t="shared" si="58"/>
        <v>-17</v>
      </c>
    </row>
    <row r="1368" spans="1:8" x14ac:dyDescent="0.25">
      <c r="A1368" s="205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6">
        <f>USD_CNY!B1156</f>
        <v>7.1613800000000003</v>
      </c>
      <c r="G1368" s="144">
        <f t="shared" si="56"/>
        <v>-25</v>
      </c>
      <c r="H1368" s="144">
        <f t="shared" si="58"/>
        <v>14.5</v>
      </c>
    </row>
    <row r="1369" spans="1:8" x14ac:dyDescent="0.25">
      <c r="A1369" s="205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6">
        <f>USD_CNY!B1157</f>
        <v>7.1742600000000003</v>
      </c>
      <c r="G1369" s="144">
        <f t="shared" si="56"/>
        <v>175</v>
      </c>
      <c r="H1369" s="144">
        <f t="shared" si="58"/>
        <v>0</v>
      </c>
    </row>
    <row r="1370" spans="1:8" x14ac:dyDescent="0.25">
      <c r="A1370" s="205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6">
        <f>USD_CNY!B1158</f>
        <v>7.1637399999999998</v>
      </c>
      <c r="G1370" s="144">
        <f t="shared" si="56"/>
        <v>150</v>
      </c>
      <c r="H1370" s="144">
        <f t="shared" si="58"/>
        <v>13</v>
      </c>
    </row>
    <row r="1371" spans="1:8" x14ac:dyDescent="0.25">
      <c r="A1371" s="205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6">
        <f>USD_CNY!B1159</f>
        <v>7.1726799999999997</v>
      </c>
      <c r="G1371" s="144">
        <f t="shared" si="56"/>
        <v>-25</v>
      </c>
      <c r="H1371" s="144">
        <f t="shared" si="58"/>
        <v>-11.5</v>
      </c>
    </row>
    <row r="1372" spans="1:8" x14ac:dyDescent="0.25">
      <c r="A1372" s="205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6">
        <f>USD_CNY!B1160</f>
        <v>7.1553100000000001</v>
      </c>
      <c r="G1372" s="144">
        <f t="shared" si="56"/>
        <v>0</v>
      </c>
      <c r="H1372" s="144">
        <f t="shared" si="58"/>
        <v>-22.5</v>
      </c>
    </row>
    <row r="1373" spans="1:8" x14ac:dyDescent="0.25">
      <c r="A1373" s="205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6">
        <f>USD_CNY!B1161</f>
        <v>7.1889099999999999</v>
      </c>
      <c r="G1373" s="144">
        <f t="shared" si="56"/>
        <v>125</v>
      </c>
      <c r="H1373" s="144">
        <f t="shared" si="58"/>
        <v>-41.5</v>
      </c>
    </row>
    <row r="1374" spans="1:8" x14ac:dyDescent="0.25">
      <c r="A1374" s="205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6">
        <f>USD_CNY!B1162</f>
        <v>7.1701800000000002</v>
      </c>
      <c r="G1374" s="144">
        <f t="shared" si="56"/>
        <v>-75</v>
      </c>
      <c r="H1374" s="144">
        <f t="shared" si="58"/>
        <v>-24</v>
      </c>
    </row>
    <row r="1375" spans="1:8" x14ac:dyDescent="0.25">
      <c r="A1375" s="205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6">
        <f>USD_CNY!B1163</f>
        <v>7.1344880000000002</v>
      </c>
      <c r="G1375" s="144">
        <f t="shared" si="56"/>
        <v>-50</v>
      </c>
      <c r="H1375" s="144">
        <f t="shared" si="58"/>
        <v>34</v>
      </c>
    </row>
    <row r="1376" spans="1:8" x14ac:dyDescent="0.25">
      <c r="A1376" s="205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6">
        <f>USD_CNY!B1164</f>
        <v>7.1423899999999998</v>
      </c>
      <c r="G1376" s="144">
        <f t="shared" si="56"/>
        <v>225</v>
      </c>
      <c r="H1376" s="144">
        <f t="shared" si="58"/>
        <v>35</v>
      </c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2" activePane="bottomLeft" state="frozen"/>
      <selection pane="bottomLeft" activeCell="E1376" sqref="E1376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1" t="s">
        <v>749</v>
      </c>
      <c r="B1" s="421"/>
      <c r="C1" s="421"/>
      <c r="D1" s="421"/>
      <c r="E1" s="421"/>
      <c r="F1" s="421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2" t="s">
        <v>752</v>
      </c>
      <c r="C3" s="423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76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76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ref="B1359:B1376" si="57">+IF(F1359=0,"",C1359/F1359)</f>
        <v>595.09888728905969</v>
      </c>
      <c r="C1359" s="221">
        <v>4224</v>
      </c>
      <c r="D1359" s="20">
        <f t="shared" ref="D1359:D1376" si="58"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 t="shared" si="57"/>
        <v>581.90522080133496</v>
      </c>
      <c r="C1360" s="221">
        <v>4094</v>
      </c>
      <c r="D1360" s="20">
        <f t="shared" si="58"/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 t="shared" si="57"/>
        <v>597.43990824776506</v>
      </c>
      <c r="C1361" s="221">
        <v>4209</v>
      </c>
      <c r="D1361" s="20">
        <f t="shared" si="58"/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 t="shared" si="57"/>
        <v>592.57431639129481</v>
      </c>
      <c r="C1362" s="221">
        <v>4179</v>
      </c>
      <c r="D1362" s="20">
        <f t="shared" si="58"/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 t="shared" si="57"/>
        <v>583.99146332304042</v>
      </c>
      <c r="C1363" s="221">
        <v>4121</v>
      </c>
      <c r="D1363" s="20">
        <f t="shared" si="58"/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5">
        <v>43697</v>
      </c>
      <c r="B1364" s="20">
        <f t="shared" si="57"/>
        <v>581.63783219027505</v>
      </c>
      <c r="C1364" s="221">
        <v>4114</v>
      </c>
      <c r="D1364" s="20">
        <f t="shared" si="58"/>
        <v>497.12635229938041</v>
      </c>
      <c r="E1364" s="20">
        <v>542.22</v>
      </c>
      <c r="F1364" s="152">
        <f>USD_CNY!B1152</f>
        <v>7.0731299999999999</v>
      </c>
      <c r="G1364" s="164">
        <f t="shared" si="52"/>
        <v>-7</v>
      </c>
      <c r="H1364" s="164">
        <f t="shared" si="56"/>
        <v>-5.9499999999999318</v>
      </c>
    </row>
    <row r="1365" spans="1:8" x14ac:dyDescent="0.25">
      <c r="A1365" s="205">
        <v>43698</v>
      </c>
      <c r="B1365" s="20">
        <f t="shared" si="57"/>
        <v>588.63789983519837</v>
      </c>
      <c r="C1365" s="221">
        <v>4154</v>
      </c>
      <c r="D1365" s="20">
        <f t="shared" si="58"/>
        <v>503.10931609846017</v>
      </c>
      <c r="E1365" s="20">
        <v>548.97500000000002</v>
      </c>
      <c r="F1365" s="152">
        <f>USD_CNY!B1153</f>
        <v>7.0569699999999997</v>
      </c>
      <c r="G1365" s="164">
        <f t="shared" si="52"/>
        <v>40</v>
      </c>
      <c r="H1365" s="164">
        <f t="shared" si="56"/>
        <v>6.7549999999999955</v>
      </c>
    </row>
    <row r="1366" spans="1:8" x14ac:dyDescent="0.25">
      <c r="A1366" s="205">
        <v>43699</v>
      </c>
      <c r="B1366" s="20">
        <f t="shared" si="57"/>
        <v>585.13866346764519</v>
      </c>
      <c r="C1366" s="221">
        <v>4146</v>
      </c>
      <c r="D1366" s="20">
        <f t="shared" si="58"/>
        <v>500.11851578431214</v>
      </c>
      <c r="E1366" s="20">
        <v>548.97500000000002</v>
      </c>
      <c r="F1366" s="152">
        <f>USD_CNY!B1154</f>
        <v>7.0854999999999997</v>
      </c>
      <c r="G1366" s="164">
        <f t="shared" si="52"/>
        <v>-8</v>
      </c>
      <c r="H1366" s="164">
        <f t="shared" si="56"/>
        <v>0</v>
      </c>
    </row>
    <row r="1367" spans="1:8" x14ac:dyDescent="0.25">
      <c r="A1367" s="205">
        <v>43700</v>
      </c>
      <c r="B1367" s="20">
        <f t="shared" si="57"/>
        <v>584.06705642037059</v>
      </c>
      <c r="C1367" s="221">
        <v>4146</v>
      </c>
      <c r="D1367" s="20">
        <f t="shared" si="58"/>
        <v>499.20261232510308</v>
      </c>
      <c r="E1367" s="20">
        <v>546.4</v>
      </c>
      <c r="F1367" s="152">
        <f>USD_CNY!B1155</f>
        <v>7.0984999999999996</v>
      </c>
      <c r="G1367" s="164">
        <f t="shared" si="52"/>
        <v>0</v>
      </c>
      <c r="H1367" s="164">
        <f t="shared" si="56"/>
        <v>-2.5750000000000455</v>
      </c>
    </row>
    <row r="1368" spans="1:8" x14ac:dyDescent="0.25">
      <c r="A1368" s="205">
        <v>43703</v>
      </c>
      <c r="B1368" s="20">
        <f t="shared" si="57"/>
        <v>606.16808492217979</v>
      </c>
      <c r="C1368" s="221">
        <v>4341</v>
      </c>
      <c r="D1368" s="20">
        <f t="shared" si="58"/>
        <v>518.09238027536742</v>
      </c>
      <c r="E1368" s="20">
        <v>566.65499999999997</v>
      </c>
      <c r="F1368" s="152">
        <f>USD_CNY!B1156</f>
        <v>7.1613800000000003</v>
      </c>
      <c r="G1368" s="164">
        <f t="shared" si="52"/>
        <v>195</v>
      </c>
      <c r="H1368" s="164">
        <f t="shared" si="56"/>
        <v>20.254999999999995</v>
      </c>
    </row>
    <row r="1369" spans="1:8" x14ac:dyDescent="0.25">
      <c r="A1369" s="205">
        <v>43704</v>
      </c>
      <c r="B1369" s="20">
        <f t="shared" si="57"/>
        <v>606.194924633342</v>
      </c>
      <c r="C1369" s="221">
        <v>4349</v>
      </c>
      <c r="D1369" s="20">
        <f t="shared" si="58"/>
        <v>518.11532019943763</v>
      </c>
      <c r="E1369" s="20">
        <v>567.94000000000005</v>
      </c>
      <c r="F1369" s="152">
        <f>USD_CNY!B1157</f>
        <v>7.1742600000000003</v>
      </c>
      <c r="G1369" s="164">
        <f t="shared" si="52"/>
        <v>8</v>
      </c>
      <c r="H1369" s="164">
        <f t="shared" si="56"/>
        <v>1.2850000000000819</v>
      </c>
    </row>
    <row r="1370" spans="1:8" x14ac:dyDescent="0.25">
      <c r="A1370" s="205">
        <v>43705</v>
      </c>
      <c r="B1370" s="20">
        <f t="shared" si="57"/>
        <v>628.02390929877413</v>
      </c>
      <c r="C1370" s="221">
        <v>4499</v>
      </c>
      <c r="D1370" s="20">
        <f t="shared" si="58"/>
        <v>536.77257205023432</v>
      </c>
      <c r="E1370" s="20">
        <v>584.34</v>
      </c>
      <c r="F1370" s="152">
        <f>USD_CNY!B1158</f>
        <v>7.1637399999999998</v>
      </c>
      <c r="G1370" s="164">
        <f t="shared" si="52"/>
        <v>150</v>
      </c>
      <c r="H1370" s="164">
        <f t="shared" si="56"/>
        <v>16.399999999999977</v>
      </c>
    </row>
    <row r="1371" spans="1:8" x14ac:dyDescent="0.25">
      <c r="A1371" s="205">
        <v>43706</v>
      </c>
      <c r="B1371" s="20">
        <f t="shared" si="57"/>
        <v>628.91415760915027</v>
      </c>
      <c r="C1371" s="221">
        <v>4511</v>
      </c>
      <c r="D1371" s="20">
        <f t="shared" si="58"/>
        <v>537.53346804200885</v>
      </c>
      <c r="E1371" s="20">
        <v>589.48500000000001</v>
      </c>
      <c r="F1371" s="152">
        <f>USD_CNY!B1159</f>
        <v>7.1726799999999997</v>
      </c>
      <c r="G1371" s="164">
        <f t="shared" si="52"/>
        <v>12</v>
      </c>
      <c r="H1371" s="164">
        <f t="shared" si="56"/>
        <v>5.1449999999999818</v>
      </c>
    </row>
    <row r="1372" spans="1:8" x14ac:dyDescent="0.25">
      <c r="A1372" s="205">
        <v>43707</v>
      </c>
      <c r="B1372" s="20">
        <f t="shared" si="57"/>
        <v>624.15185365833202</v>
      </c>
      <c r="C1372" s="221">
        <v>4466</v>
      </c>
      <c r="D1372" s="20">
        <f t="shared" si="58"/>
        <v>533.46312278489916</v>
      </c>
      <c r="E1372" s="20">
        <v>583.21500000000003</v>
      </c>
      <c r="F1372" s="152">
        <f>USD_CNY!B1160</f>
        <v>7.1553100000000001</v>
      </c>
      <c r="G1372" s="164">
        <f t="shared" si="52"/>
        <v>-45</v>
      </c>
      <c r="H1372" s="164">
        <f t="shared" si="56"/>
        <v>-6.2699999999999818</v>
      </c>
    </row>
    <row r="1373" spans="1:8" x14ac:dyDescent="0.25">
      <c r="A1373" s="205">
        <v>43711</v>
      </c>
      <c r="B1373" s="20">
        <f t="shared" si="57"/>
        <v>628.88532475716067</v>
      </c>
      <c r="C1373" s="221">
        <v>4521</v>
      </c>
      <c r="D1373" s="20">
        <f t="shared" si="58"/>
        <v>537.5088245787698</v>
      </c>
      <c r="E1373" s="20">
        <v>590.60500000000002</v>
      </c>
      <c r="F1373" s="152">
        <f>USD_CNY!B1161</f>
        <v>7.1889099999999999</v>
      </c>
      <c r="G1373" s="164">
        <f t="shared" si="52"/>
        <v>55</v>
      </c>
      <c r="H1373" s="164">
        <f t="shared" si="56"/>
        <v>7.3899999999999864</v>
      </c>
    </row>
    <row r="1374" spans="1:8" x14ac:dyDescent="0.25">
      <c r="A1374" s="205">
        <v>43712</v>
      </c>
      <c r="B1374" s="20">
        <f t="shared" si="57"/>
        <v>665.81313160896934</v>
      </c>
      <c r="C1374" s="221">
        <v>4774</v>
      </c>
      <c r="D1374" s="20">
        <f t="shared" si="58"/>
        <v>569.07105265723874</v>
      </c>
      <c r="E1374" s="20">
        <v>622.76</v>
      </c>
      <c r="F1374" s="152">
        <f>USD_CNY!B1162</f>
        <v>7.1701800000000002</v>
      </c>
      <c r="G1374" s="164">
        <f t="shared" si="52"/>
        <v>253</v>
      </c>
      <c r="H1374" s="164">
        <f t="shared" si="56"/>
        <v>32.154999999999973</v>
      </c>
    </row>
    <row r="1375" spans="1:8" x14ac:dyDescent="0.25">
      <c r="A1375" s="205">
        <v>43713</v>
      </c>
      <c r="B1375" s="20">
        <f t="shared" si="57"/>
        <v>663.53745356359138</v>
      </c>
      <c r="C1375" s="221">
        <v>4734</v>
      </c>
      <c r="D1375" s="20">
        <f t="shared" si="58"/>
        <v>567.1260286868303</v>
      </c>
      <c r="E1375" s="20">
        <v>624.005</v>
      </c>
      <c r="F1375" s="152">
        <f>USD_CNY!B1163</f>
        <v>7.1344880000000002</v>
      </c>
      <c r="G1375" s="164">
        <f t="shared" si="52"/>
        <v>-40</v>
      </c>
      <c r="H1375" s="164">
        <f t="shared" si="56"/>
        <v>1.2450000000000045</v>
      </c>
    </row>
    <row r="1376" spans="1:8" x14ac:dyDescent="0.25">
      <c r="A1376" s="205">
        <v>43714</v>
      </c>
      <c r="B1376" s="20">
        <f t="shared" si="57"/>
        <v>642.50201963208394</v>
      </c>
      <c r="C1376" s="221">
        <v>4589</v>
      </c>
      <c r="D1376" s="20">
        <f t="shared" si="58"/>
        <v>549.14702532656747</v>
      </c>
      <c r="E1376" s="20">
        <v>597.20000000000005</v>
      </c>
      <c r="F1376" s="152">
        <f>USD_CNY!B1164</f>
        <v>7.1423899999999998</v>
      </c>
      <c r="G1376" s="164">
        <f t="shared" si="52"/>
        <v>-145</v>
      </c>
      <c r="H1376" s="164">
        <f t="shared" si="56"/>
        <v>-26.80499999999995</v>
      </c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3"/>
  <sheetViews>
    <sheetView zoomScale="85" zoomScaleNormal="85" workbookViewId="0">
      <pane ySplit="4" topLeftCell="A1362" activePane="bottomLeft" state="frozen"/>
      <selection pane="bottomLeft" activeCell="E1373" sqref="E1373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4" t="s">
        <v>749</v>
      </c>
      <c r="B1" s="424"/>
      <c r="C1" s="424"/>
      <c r="D1" s="424"/>
      <c r="E1" s="424"/>
      <c r="F1" s="424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2293.9961811964045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73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73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73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73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  <row r="1361" spans="1:8" x14ac:dyDescent="0.25">
      <c r="A1361" s="205">
        <v>43697</v>
      </c>
      <c r="B1361" s="3">
        <f t="shared" si="40"/>
        <v>2667.842949302501</v>
      </c>
      <c r="C1361" s="222">
        <v>18870</v>
      </c>
      <c r="D1361" s="3">
        <f t="shared" si="51"/>
        <v>2280.2076489764968</v>
      </c>
      <c r="E1361" s="222">
        <v>2238</v>
      </c>
      <c r="F1361" s="152">
        <f>USD_CNY!B1152</f>
        <v>7.0731299999999999</v>
      </c>
      <c r="G1361" s="164">
        <f t="shared" si="52"/>
        <v>130</v>
      </c>
      <c r="H1361" s="403">
        <f t="shared" si="53"/>
        <v>-26.5</v>
      </c>
    </row>
    <row r="1362" spans="1:8" x14ac:dyDescent="0.25">
      <c r="A1362" s="205">
        <v>43698</v>
      </c>
      <c r="B1362" s="3">
        <f t="shared" si="40"/>
        <v>2652.6965539034459</v>
      </c>
      <c r="C1362" s="222">
        <v>18720</v>
      </c>
      <c r="D1362" s="3">
        <f t="shared" si="51"/>
        <v>2267.2620118832874</v>
      </c>
      <c r="E1362" s="222">
        <v>2226</v>
      </c>
      <c r="F1362" s="152">
        <f>USD_CNY!B1153</f>
        <v>7.0569699999999997</v>
      </c>
      <c r="G1362" s="164">
        <f t="shared" si="52"/>
        <v>-150</v>
      </c>
      <c r="H1362" s="403">
        <f t="shared" si="53"/>
        <v>-12</v>
      </c>
    </row>
    <row r="1363" spans="1:8" x14ac:dyDescent="0.25">
      <c r="A1363" s="205">
        <v>43699</v>
      </c>
      <c r="B1363" s="3">
        <f t="shared" si="40"/>
        <v>2657.5400465739895</v>
      </c>
      <c r="C1363" s="222">
        <v>18830</v>
      </c>
      <c r="D1363" s="3">
        <f t="shared" si="51"/>
        <v>2271.4017492085381</v>
      </c>
      <c r="E1363" s="222">
        <v>2257</v>
      </c>
      <c r="F1363" s="152">
        <f>USD_CNY!B1154</f>
        <v>7.0854999999999997</v>
      </c>
      <c r="G1363" s="164">
        <f t="shared" si="52"/>
        <v>110</v>
      </c>
      <c r="H1363" s="403">
        <f t="shared" si="53"/>
        <v>31</v>
      </c>
    </row>
    <row r="1364" spans="1:8" x14ac:dyDescent="0.25">
      <c r="A1364" s="205">
        <v>43700</v>
      </c>
      <c r="B1364" s="3">
        <f t="shared" si="40"/>
        <v>2630.1331267169121</v>
      </c>
      <c r="C1364" s="222">
        <v>18670</v>
      </c>
      <c r="D1364" s="3">
        <f t="shared" si="51"/>
        <v>2247.9770313819763</v>
      </c>
      <c r="E1364" s="222">
        <v>2247</v>
      </c>
      <c r="F1364" s="152">
        <f>USD_CNY!B1155</f>
        <v>7.0984999999999996</v>
      </c>
      <c r="G1364" s="164">
        <f t="shared" si="52"/>
        <v>-160</v>
      </c>
      <c r="H1364" s="403">
        <f t="shared" si="53"/>
        <v>-10</v>
      </c>
    </row>
    <row r="1365" spans="1:8" x14ac:dyDescent="0.25">
      <c r="A1365" s="205">
        <v>43703</v>
      </c>
      <c r="B1365" s="3">
        <f t="shared" si="40"/>
        <v>2607.0394253621507</v>
      </c>
      <c r="C1365" s="222">
        <v>18670</v>
      </c>
      <c r="D1365" s="3">
        <f t="shared" si="51"/>
        <v>2228.2388250958556</v>
      </c>
      <c r="E1365" s="222">
        <v>2261</v>
      </c>
      <c r="F1365" s="152">
        <f>USD_CNY!B1156</f>
        <v>7.1613800000000003</v>
      </c>
      <c r="G1365" s="164">
        <f t="shared" si="52"/>
        <v>0</v>
      </c>
      <c r="H1365" s="403">
        <f t="shared" si="53"/>
        <v>14</v>
      </c>
    </row>
    <row r="1366" spans="1:8" x14ac:dyDescent="0.25">
      <c r="A1366" s="205">
        <v>43704</v>
      </c>
      <c r="B1366" s="3">
        <f t="shared" si="40"/>
        <v>2635.8119164903419</v>
      </c>
      <c r="C1366" s="222">
        <v>18910</v>
      </c>
      <c r="D1366" s="3">
        <f t="shared" si="51"/>
        <v>2252.8306978549931</v>
      </c>
      <c r="E1366" s="222">
        <v>2261</v>
      </c>
      <c r="F1366" s="152">
        <f>USD_CNY!B1157</f>
        <v>7.1742600000000003</v>
      </c>
      <c r="G1366" s="164">
        <f t="shared" si="52"/>
        <v>240</v>
      </c>
      <c r="H1366" s="403">
        <f t="shared" si="53"/>
        <v>0</v>
      </c>
    </row>
    <row r="1367" spans="1:8" x14ac:dyDescent="0.25">
      <c r="A1367" s="205">
        <v>43705</v>
      </c>
      <c r="B1367" s="3">
        <f t="shared" si="40"/>
        <v>2646.6622183384657</v>
      </c>
      <c r="C1367" s="222">
        <v>18960</v>
      </c>
      <c r="D1367" s="3">
        <f t="shared" si="51"/>
        <v>2262.1044601183467</v>
      </c>
      <c r="E1367" s="222">
        <v>2270</v>
      </c>
      <c r="F1367" s="152">
        <f>USD_CNY!B1158</f>
        <v>7.1637399999999998</v>
      </c>
      <c r="G1367" s="164">
        <f t="shared" si="52"/>
        <v>50</v>
      </c>
      <c r="H1367" s="403">
        <f t="shared" si="53"/>
        <v>9</v>
      </c>
    </row>
    <row r="1368" spans="1:8" x14ac:dyDescent="0.25">
      <c r="A1368" s="205">
        <v>43706</v>
      </c>
      <c r="B1368" s="3">
        <f t="shared" si="40"/>
        <v>2641.9692499874527</v>
      </c>
      <c r="C1368" s="222">
        <v>18950</v>
      </c>
      <c r="D1368" s="3">
        <f t="shared" si="51"/>
        <v>2258.0933760576522</v>
      </c>
      <c r="E1368" s="222">
        <v>2261</v>
      </c>
      <c r="F1368" s="152">
        <f>USD_CNY!B1159</f>
        <v>7.1726799999999997</v>
      </c>
      <c r="G1368" s="164">
        <f t="shared" si="52"/>
        <v>-10</v>
      </c>
      <c r="H1368" s="403">
        <f t="shared" si="53"/>
        <v>-9</v>
      </c>
    </row>
    <row r="1369" spans="1:8" x14ac:dyDescent="0.25">
      <c r="A1369" s="205">
        <v>43707</v>
      </c>
      <c r="B1369" s="3">
        <f t="shared" si="40"/>
        <v>2635.8047380197363</v>
      </c>
      <c r="C1369" s="222">
        <v>18860</v>
      </c>
      <c r="D1369" s="3">
        <f t="shared" si="51"/>
        <v>2252.8245624100314</v>
      </c>
      <c r="E1369" s="222">
        <v>2285</v>
      </c>
      <c r="F1369" s="152">
        <f>USD_CNY!B1160</f>
        <v>7.1553100000000001</v>
      </c>
      <c r="G1369" s="164">
        <f t="shared" si="52"/>
        <v>-90</v>
      </c>
      <c r="H1369" s="403">
        <f t="shared" si="53"/>
        <v>24</v>
      </c>
    </row>
    <row r="1370" spans="1:8" x14ac:dyDescent="0.25">
      <c r="A1370" s="205">
        <v>43711</v>
      </c>
      <c r="B1370" s="3">
        <f t="shared" si="40"/>
        <v>2624.8763720786601</v>
      </c>
      <c r="C1370" s="222">
        <v>18870</v>
      </c>
      <c r="D1370" s="3">
        <f t="shared" si="51"/>
        <v>2243.4840786997097</v>
      </c>
      <c r="E1370" s="222">
        <v>2238.5</v>
      </c>
      <c r="F1370" s="152">
        <f>USD_CNY!B1161</f>
        <v>7.1889099999999999</v>
      </c>
      <c r="G1370" s="164">
        <f t="shared" si="52"/>
        <v>10</v>
      </c>
      <c r="H1370" s="403">
        <f t="shared" si="53"/>
        <v>-46.5</v>
      </c>
    </row>
    <row r="1371" spans="1:8" x14ac:dyDescent="0.25">
      <c r="A1371" s="205">
        <v>43712</v>
      </c>
      <c r="B1371" s="3">
        <f t="shared" si="40"/>
        <v>2617.7864432971</v>
      </c>
      <c r="C1371" s="222">
        <v>18770</v>
      </c>
      <c r="D1371" s="3">
        <f t="shared" si="51"/>
        <v>2237.4243105103419</v>
      </c>
      <c r="E1371" s="222">
        <v>2211</v>
      </c>
      <c r="F1371" s="152">
        <f>USD_CNY!B1162</f>
        <v>7.1701800000000002</v>
      </c>
      <c r="G1371" s="164">
        <f t="shared" si="52"/>
        <v>-100</v>
      </c>
      <c r="H1371" s="403">
        <f t="shared" si="53"/>
        <v>-27.5</v>
      </c>
    </row>
    <row r="1372" spans="1:8" x14ac:dyDescent="0.25">
      <c r="A1372" s="205">
        <v>43713</v>
      </c>
      <c r="B1372" s="3">
        <f t="shared" si="40"/>
        <v>2688.3498857941872</v>
      </c>
      <c r="C1372" s="222">
        <v>19180</v>
      </c>
      <c r="D1372" s="3">
        <f t="shared" si="51"/>
        <v>2297.7349451232371</v>
      </c>
      <c r="E1372" s="222">
        <v>2268</v>
      </c>
      <c r="F1372" s="152">
        <f>USD_CNY!B1163</f>
        <v>7.1344880000000002</v>
      </c>
      <c r="G1372" s="164">
        <f t="shared" si="52"/>
        <v>410</v>
      </c>
      <c r="H1372" s="403">
        <f t="shared" si="53"/>
        <v>57</v>
      </c>
    </row>
    <row r="1373" spans="1:8" x14ac:dyDescent="0.25">
      <c r="A1373" s="205">
        <v>43714</v>
      </c>
      <c r="B1373" s="3">
        <f t="shared" si="40"/>
        <v>2683.975531999793</v>
      </c>
      <c r="C1373" s="222">
        <v>19170</v>
      </c>
      <c r="D1373" s="3">
        <f t="shared" si="51"/>
        <v>2293.9961811964045</v>
      </c>
      <c r="E1373" s="222">
        <v>2351</v>
      </c>
      <c r="F1373" s="152">
        <f>USD_CNY!B1164</f>
        <v>7.1423899999999998</v>
      </c>
      <c r="G1373" s="164">
        <f t="shared" si="52"/>
        <v>-10</v>
      </c>
      <c r="H1373" s="403">
        <f t="shared" si="53"/>
        <v>83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0"/>
  <sheetViews>
    <sheetView zoomScale="115" zoomScaleNormal="115" workbookViewId="0">
      <pane ySplit="5" topLeftCell="A908" activePane="bottomLeft" state="frozen"/>
      <selection pane="bottomLeft" activeCell="E920" sqref="E9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20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20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20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20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4">
        <v>43697</v>
      </c>
      <c r="B908" s="95">
        <f t="shared" si="28"/>
        <v>17665.446556192237</v>
      </c>
      <c r="C908" s="254">
        <v>124950</v>
      </c>
      <c r="D908" s="95">
        <f t="shared" si="45"/>
        <v>15098.672270249775</v>
      </c>
      <c r="E908" s="254">
        <v>16005</v>
      </c>
      <c r="F908" s="159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4">
        <v>43698</v>
      </c>
      <c r="B909" s="95">
        <f t="shared" si="28"/>
        <v>17542.939816946935</v>
      </c>
      <c r="C909" s="254">
        <v>123800</v>
      </c>
      <c r="D909" s="95">
        <f t="shared" si="45"/>
        <v>14993.965655510201</v>
      </c>
      <c r="E909" s="254">
        <v>15860</v>
      </c>
      <c r="F909" s="159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4">
        <v>43699</v>
      </c>
      <c r="B910" s="95">
        <f t="shared" si="28"/>
        <v>17472.302589796062</v>
      </c>
      <c r="C910" s="254">
        <v>123800</v>
      </c>
      <c r="D910" s="95">
        <f t="shared" si="45"/>
        <v>14933.591957090652</v>
      </c>
      <c r="E910" s="254">
        <v>15755</v>
      </c>
      <c r="F910" s="159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4">
        <v>43700</v>
      </c>
      <c r="B911" s="95">
        <f t="shared" si="28"/>
        <v>17405.085581460873</v>
      </c>
      <c r="C911" s="254">
        <v>123550</v>
      </c>
      <c r="D911" s="95">
        <f t="shared" si="45"/>
        <v>14876.141522616132</v>
      </c>
      <c r="E911" s="254">
        <v>15780</v>
      </c>
      <c r="F911" s="159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4">
        <v>43703</v>
      </c>
      <c r="B912" s="95">
        <f t="shared" si="28"/>
        <v>17273.207119298237</v>
      </c>
      <c r="C912" s="254">
        <v>123700</v>
      </c>
      <c r="D912" s="95">
        <f t="shared" si="45"/>
        <v>14763.424888289092</v>
      </c>
      <c r="E912" s="254">
        <v>15755</v>
      </c>
      <c r="F912" s="159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4">
        <v>43704</v>
      </c>
      <c r="B913" s="95">
        <f t="shared" si="28"/>
        <v>17500.062724239153</v>
      </c>
      <c r="C913" s="254">
        <v>125550</v>
      </c>
      <c r="D913" s="95">
        <f t="shared" si="45"/>
        <v>14957.318567725773</v>
      </c>
      <c r="E913" s="254">
        <v>15755</v>
      </c>
      <c r="F913" s="159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4">
        <v>43705</v>
      </c>
      <c r="B914" s="95">
        <f t="shared" si="28"/>
        <v>17476.904521939658</v>
      </c>
      <c r="C914" s="254">
        <v>125200</v>
      </c>
      <c r="D914" s="95">
        <f t="shared" si="45"/>
        <v>14937.525232427059</v>
      </c>
      <c r="E914" s="254">
        <v>15905</v>
      </c>
      <c r="F914" s="159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4">
        <v>43706</v>
      </c>
      <c r="B915" s="95">
        <f t="shared" si="28"/>
        <v>17699.102706380323</v>
      </c>
      <c r="C915" s="254">
        <v>126950</v>
      </c>
      <c r="D915" s="95">
        <f t="shared" si="45"/>
        <v>15127.438210581473</v>
      </c>
      <c r="E915" s="254">
        <v>16025</v>
      </c>
      <c r="F915" s="159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4">
        <v>43707</v>
      </c>
      <c r="B916" s="95">
        <f t="shared" si="28"/>
        <v>18112.422802086843</v>
      </c>
      <c r="C916" s="254">
        <v>129600</v>
      </c>
      <c r="D916" s="95">
        <f t="shared" si="45"/>
        <v>15480.703249646875</v>
      </c>
      <c r="E916" s="254">
        <v>16345</v>
      </c>
      <c r="F916" s="159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4">
        <v>43711</v>
      </c>
      <c r="B917" s="95">
        <f t="shared" si="28"/>
        <v>20552.489876768523</v>
      </c>
      <c r="C917" s="254">
        <v>147750</v>
      </c>
      <c r="D917" s="95">
        <f t="shared" si="45"/>
        <v>17566.23066390472</v>
      </c>
      <c r="E917" s="254">
        <v>18625</v>
      </c>
      <c r="F917" s="159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4">
        <v>43712</v>
      </c>
      <c r="B918" s="95">
        <f t="shared" si="28"/>
        <v>20285.404271580352</v>
      </c>
      <c r="C918" s="254">
        <v>145450</v>
      </c>
      <c r="D918" s="95">
        <f t="shared" si="45"/>
        <v>17337.952368872095</v>
      </c>
      <c r="E918" s="254">
        <v>17925</v>
      </c>
      <c r="F918" s="159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4">
        <v>43713</v>
      </c>
      <c r="B919" s="95">
        <f t="shared" si="28"/>
        <v>19973.402436166409</v>
      </c>
      <c r="C919" s="254">
        <v>142500</v>
      </c>
      <c r="D919" s="95">
        <f t="shared" si="45"/>
        <v>17071.284133475565</v>
      </c>
      <c r="E919" s="254">
        <v>17910</v>
      </c>
      <c r="F919" s="159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4">
        <v>43714</v>
      </c>
      <c r="B920" s="95">
        <f t="shared" si="28"/>
        <v>19811.295658736082</v>
      </c>
      <c r="C920" s="254">
        <v>141500</v>
      </c>
      <c r="D920" s="95">
        <f t="shared" si="45"/>
        <v>16932.731332253064</v>
      </c>
      <c r="E920" s="254">
        <v>17540</v>
      </c>
      <c r="F920" s="159">
        <f>USD_CNY!B1164</f>
        <v>7.1423899999999998</v>
      </c>
      <c r="G920" s="95">
        <f t="shared" si="48"/>
        <v>-1000</v>
      </c>
      <c r="H920" s="95">
        <f t="shared" si="47"/>
        <v>-370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>
      <pane xSplit="1" ySplit="5" topLeftCell="B249" activePane="bottomRight" state="frozen"/>
      <selection pane="topRight" activeCell="B1" sqref="B1"/>
      <selection pane="bottomLeft" activeCell="A6" sqref="A6"/>
      <selection pane="bottomRight" activeCell="C255" sqref="C255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55" si="38">+IF(F198=0,"",C198/F198)</f>
        <v>259.72002181648185</v>
      </c>
      <c r="C198" s="333">
        <v>1800</v>
      </c>
      <c r="D198" s="1">
        <f t="shared" ref="D198:D255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55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  <row r="243" spans="1:7" x14ac:dyDescent="0.25">
      <c r="A243" s="314">
        <v>43697</v>
      </c>
      <c r="B243" s="1">
        <f t="shared" si="38"/>
        <v>261.55323032377464</v>
      </c>
      <c r="C243" s="333">
        <v>1850</v>
      </c>
      <c r="D243" s="1">
        <f t="shared" si="39"/>
        <v>223.54976950749972</v>
      </c>
      <c r="F243" s="1">
        <f>USD_CNY!B1152</f>
        <v>7.0731299999999999</v>
      </c>
      <c r="G243" s="323">
        <f t="shared" si="40"/>
        <v>0</v>
      </c>
    </row>
    <row r="244" spans="1:7" x14ac:dyDescent="0.25">
      <c r="A244" s="314">
        <v>43698</v>
      </c>
      <c r="B244" s="1">
        <f t="shared" si="38"/>
        <v>262.15217012400507</v>
      </c>
      <c r="C244" s="333">
        <v>1850</v>
      </c>
      <c r="D244" s="1">
        <f t="shared" si="39"/>
        <v>224.06168386667102</v>
      </c>
      <c r="F244" s="1">
        <f>USD_CNY!B1153</f>
        <v>7.0569699999999997</v>
      </c>
      <c r="G244" s="323">
        <f t="shared" si="40"/>
        <v>0</v>
      </c>
    </row>
    <row r="245" spans="1:7" x14ac:dyDescent="0.25">
      <c r="A245" s="314">
        <v>43699</v>
      </c>
      <c r="B245" s="1">
        <f t="shared" si="38"/>
        <v>261.09660574412533</v>
      </c>
      <c r="C245" s="333">
        <v>1850</v>
      </c>
      <c r="D245" s="1">
        <f t="shared" si="39"/>
        <v>223.15949208899602</v>
      </c>
      <c r="F245" s="1">
        <f>USD_CNY!B1154</f>
        <v>7.0854999999999997</v>
      </c>
      <c r="G245" s="323">
        <f t="shared" si="40"/>
        <v>0</v>
      </c>
    </row>
    <row r="246" spans="1:7" x14ac:dyDescent="0.25">
      <c r="A246" s="314">
        <v>43700</v>
      </c>
      <c r="B246" s="1">
        <f t="shared" si="38"/>
        <v>267.66218215115873</v>
      </c>
      <c r="C246" s="333">
        <v>1900</v>
      </c>
      <c r="D246" s="1">
        <f t="shared" si="39"/>
        <v>228.77109585569124</v>
      </c>
      <c r="F246" s="1">
        <f>USD_CNY!B1155</f>
        <v>7.0984999999999996</v>
      </c>
      <c r="G246" s="323">
        <f t="shared" si="40"/>
        <v>50</v>
      </c>
    </row>
    <row r="247" spans="1:7" x14ac:dyDescent="0.25">
      <c r="A247" s="314">
        <v>43703</v>
      </c>
      <c r="B247" s="1">
        <f t="shared" si="38"/>
        <v>265.31199293990824</v>
      </c>
      <c r="C247" s="333">
        <v>1900</v>
      </c>
      <c r="D247" s="1">
        <f t="shared" si="39"/>
        <v>226.7623871281267</v>
      </c>
      <c r="F247" s="1">
        <f>USD_CNY!B1156</f>
        <v>7.1613800000000003</v>
      </c>
      <c r="G247" s="323">
        <f t="shared" si="40"/>
        <v>0</v>
      </c>
    </row>
    <row r="248" spans="1:7" x14ac:dyDescent="0.25">
      <c r="A248" s="314">
        <v>43704</v>
      </c>
      <c r="B248" s="1">
        <f t="shared" si="38"/>
        <v>264.83567643213377</v>
      </c>
      <c r="C248" s="333">
        <v>1900</v>
      </c>
      <c r="D248" s="1">
        <f t="shared" si="39"/>
        <v>226.35527900182373</v>
      </c>
      <c r="F248" s="1">
        <f>USD_CNY!B1157</f>
        <v>7.1742600000000003</v>
      </c>
      <c r="G248" s="323">
        <f t="shared" si="40"/>
        <v>0</v>
      </c>
    </row>
    <row r="249" spans="1:7" x14ac:dyDescent="0.25">
      <c r="A249" s="314">
        <v>43705</v>
      </c>
      <c r="B249" s="1">
        <f t="shared" si="38"/>
        <v>251.26540047517079</v>
      </c>
      <c r="C249" s="333">
        <v>1800</v>
      </c>
      <c r="D249" s="1">
        <f t="shared" si="39"/>
        <v>214.75675254288103</v>
      </c>
      <c r="F249" s="1">
        <f>USD_CNY!B1158</f>
        <v>7.1637399999999998</v>
      </c>
      <c r="G249" s="323">
        <f t="shared" si="40"/>
        <v>-100</v>
      </c>
    </row>
    <row r="250" spans="1:7" x14ac:dyDescent="0.25">
      <c r="A250" s="314">
        <v>43706</v>
      </c>
      <c r="B250" s="1">
        <f t="shared" si="38"/>
        <v>250.95222427321448</v>
      </c>
      <c r="C250" s="333">
        <v>1800</v>
      </c>
      <c r="D250" s="1">
        <f t="shared" si="39"/>
        <v>214.489080575397</v>
      </c>
      <c r="F250" s="1">
        <f>USD_CNY!B1159</f>
        <v>7.1726799999999997</v>
      </c>
      <c r="G250" s="323">
        <f t="shared" si="40"/>
        <v>0</v>
      </c>
    </row>
    <row r="251" spans="1:7" x14ac:dyDescent="0.25">
      <c r="A251" s="314">
        <v>43707</v>
      </c>
      <c r="B251" s="1">
        <f t="shared" si="38"/>
        <v>251.56142780676169</v>
      </c>
      <c r="C251" s="333">
        <v>1800</v>
      </c>
      <c r="D251" s="1">
        <f t="shared" si="39"/>
        <v>215.00976735620659</v>
      </c>
      <c r="F251" s="1">
        <f>USD_CNY!B1160</f>
        <v>7.1553100000000001</v>
      </c>
      <c r="G251" s="323">
        <f t="shared" si="40"/>
        <v>0</v>
      </c>
    </row>
    <row r="252" spans="1:7" x14ac:dyDescent="0.25">
      <c r="A252" s="314">
        <v>43711</v>
      </c>
      <c r="B252" s="1">
        <f t="shared" si="38"/>
        <v>250.3856634733221</v>
      </c>
      <c r="C252" s="333">
        <v>1800</v>
      </c>
      <c r="D252" s="1">
        <f t="shared" si="39"/>
        <v>214.004840575489</v>
      </c>
      <c r="F252" s="1">
        <f>USD_CNY!B1161</f>
        <v>7.1889099999999999</v>
      </c>
      <c r="G252" s="323">
        <f t="shared" si="40"/>
        <v>0</v>
      </c>
    </row>
    <row r="253" spans="1:7" x14ac:dyDescent="0.25">
      <c r="A253" s="314">
        <v>43712</v>
      </c>
      <c r="B253" s="1">
        <f t="shared" si="38"/>
        <v>251.03972285214596</v>
      </c>
      <c r="C253" s="333">
        <v>1800</v>
      </c>
      <c r="D253" s="1">
        <f t="shared" si="39"/>
        <v>214.56386568559483</v>
      </c>
      <c r="F253" s="1">
        <f>USD_CNY!B1162</f>
        <v>7.1701800000000002</v>
      </c>
      <c r="G253" s="323">
        <f t="shared" si="40"/>
        <v>0</v>
      </c>
    </row>
    <row r="254" spans="1:7" x14ac:dyDescent="0.25">
      <c r="A254" s="314">
        <v>43713</v>
      </c>
      <c r="B254" s="1">
        <f t="shared" si="38"/>
        <v>252.29560971999672</v>
      </c>
      <c r="C254" s="333">
        <v>1800</v>
      </c>
      <c r="D254" s="1">
        <f t="shared" si="39"/>
        <v>215.63727326495447</v>
      </c>
      <c r="F254" s="322">
        <f>USD_CNY!B1163</f>
        <v>7.1344880000000002</v>
      </c>
      <c r="G254" s="323">
        <f t="shared" si="40"/>
        <v>0</v>
      </c>
    </row>
    <row r="255" spans="1:7" x14ac:dyDescent="0.25">
      <c r="A255" s="314">
        <v>43714</v>
      </c>
      <c r="B255" s="1">
        <f t="shared" si="38"/>
        <v>252.01648187791483</v>
      </c>
      <c r="C255" s="333">
        <v>1800</v>
      </c>
      <c r="D255" s="1">
        <f t="shared" si="39"/>
        <v>215.39870245975627</v>
      </c>
      <c r="F255" s="1">
        <f>USD_CNY!B1164</f>
        <v>7.1423899999999998</v>
      </c>
      <c r="G255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1" workbookViewId="0">
      <selection activeCell="C70" sqref="C70"/>
    </sheetView>
  </sheetViews>
  <sheetFormatPr defaultColWidth="9.140625"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7" t="s">
        <v>1035</v>
      </c>
      <c r="B1" s="417"/>
      <c r="C1" s="417"/>
      <c r="D1" s="417"/>
      <c r="E1" s="417"/>
      <c r="F1" s="417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8" t="s">
        <v>1034</v>
      </c>
      <c r="C3" s="419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70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70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7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  <row r="58" spans="1:7" ht="15.75" x14ac:dyDescent="0.25">
      <c r="A58" s="400">
        <v>43697</v>
      </c>
      <c r="B58" s="365">
        <f t="shared" ref="B58:B70" si="4">+IF(F58=0,"",C58/F58)</f>
        <v>104.47991200501052</v>
      </c>
      <c r="C58" s="365">
        <v>739</v>
      </c>
      <c r="D58" s="365">
        <f t="shared" si="2"/>
        <v>89.29907008975259</v>
      </c>
      <c r="E58" s="392"/>
      <c r="F58" s="360">
        <f>USD_CNY!B1152</f>
        <v>7.0731299999999999</v>
      </c>
      <c r="G58" s="393">
        <f t="shared" si="1"/>
        <v>2</v>
      </c>
    </row>
    <row r="59" spans="1:7" ht="15.75" x14ac:dyDescent="0.25">
      <c r="A59" s="400">
        <v>43698</v>
      </c>
      <c r="B59" s="365">
        <f t="shared" si="4"/>
        <v>105.56938742831555</v>
      </c>
      <c r="C59" s="365">
        <v>745</v>
      </c>
      <c r="D59" s="365">
        <f t="shared" si="2"/>
        <v>90.230245665226974</v>
      </c>
      <c r="E59" s="392"/>
      <c r="F59" s="360">
        <f>USD_CNY!B1153</f>
        <v>7.0569699999999997</v>
      </c>
      <c r="G59" s="393">
        <f t="shared" si="1"/>
        <v>6</v>
      </c>
    </row>
    <row r="60" spans="1:7" ht="15.75" x14ac:dyDescent="0.25">
      <c r="A60" s="400">
        <v>43699</v>
      </c>
      <c r="B60" s="365">
        <f t="shared" si="4"/>
        <v>104.71916417385933</v>
      </c>
      <c r="C60" s="365">
        <v>739</v>
      </c>
      <c r="D60" s="365">
        <f t="shared" si="2"/>
        <v>89.503559122956688</v>
      </c>
      <c r="E60" s="392"/>
      <c r="F60" s="360">
        <f>USD_CNY!B1153</f>
        <v>7.0569699999999997</v>
      </c>
      <c r="G60" s="393">
        <f t="shared" si="1"/>
        <v>-6</v>
      </c>
    </row>
    <row r="61" spans="1:7" ht="15.75" x14ac:dyDescent="0.25">
      <c r="A61" s="400">
        <v>43700</v>
      </c>
      <c r="B61" s="365">
        <f t="shared" si="4"/>
        <v>102.60390939242114</v>
      </c>
      <c r="C61" s="365">
        <v>727</v>
      </c>
      <c r="D61" s="365">
        <f t="shared" si="2"/>
        <v>87.695649053351417</v>
      </c>
      <c r="E61" s="392"/>
      <c r="F61" s="360">
        <f>USD_CNY!B1154</f>
        <v>7.0854999999999997</v>
      </c>
      <c r="G61" s="393">
        <f t="shared" si="1"/>
        <v>-12</v>
      </c>
    </row>
    <row r="62" spans="1:7" ht="15.75" x14ac:dyDescent="0.25">
      <c r="A62" s="400">
        <v>43703</v>
      </c>
      <c r="B62" s="365">
        <f t="shared" si="4"/>
        <v>102.41600338099599</v>
      </c>
      <c r="C62" s="365">
        <v>727</v>
      </c>
      <c r="D62" s="365">
        <f t="shared" si="2"/>
        <v>87.535045624782896</v>
      </c>
      <c r="E62" s="392"/>
      <c r="F62" s="360">
        <f>USD_CNY!B1155</f>
        <v>7.0984999999999996</v>
      </c>
      <c r="G62" s="393">
        <f t="shared" si="1"/>
        <v>0</v>
      </c>
    </row>
    <row r="63" spans="1:7" ht="15.75" x14ac:dyDescent="0.25">
      <c r="A63" s="400">
        <v>43704</v>
      </c>
      <c r="B63" s="365">
        <f t="shared" si="4"/>
        <v>100.95819520818613</v>
      </c>
      <c r="C63" s="365">
        <v>723</v>
      </c>
      <c r="D63" s="365">
        <f t="shared" si="2"/>
        <v>86.289055733492418</v>
      </c>
      <c r="E63" s="392"/>
      <c r="F63" s="360">
        <f>USD_CNY!B1156</f>
        <v>7.1613800000000003</v>
      </c>
      <c r="G63" s="393">
        <f t="shared" si="1"/>
        <v>-4</v>
      </c>
    </row>
    <row r="64" spans="1:7" ht="15.75" x14ac:dyDescent="0.25">
      <c r="A64" s="400">
        <v>43705</v>
      </c>
      <c r="B64" s="365">
        <f t="shared" si="4"/>
        <v>97.989200279889488</v>
      </c>
      <c r="C64" s="365">
        <v>703</v>
      </c>
      <c r="D64" s="365">
        <f t="shared" si="2"/>
        <v>83.751453230674784</v>
      </c>
      <c r="E64" s="392"/>
      <c r="F64" s="360">
        <f>USD_CNY!B1157</f>
        <v>7.1742600000000003</v>
      </c>
      <c r="G64" s="393">
        <f t="shared" si="1"/>
        <v>-20</v>
      </c>
    </row>
    <row r="65" spans="1:7" ht="15.75" x14ac:dyDescent="0.25">
      <c r="A65" s="400">
        <v>43706</v>
      </c>
      <c r="B65" s="365">
        <f t="shared" si="4"/>
        <v>98.831057520233841</v>
      </c>
      <c r="C65" s="365">
        <v>708</v>
      </c>
      <c r="D65" s="365">
        <f t="shared" si="2"/>
        <v>84.470989333533197</v>
      </c>
      <c r="E65" s="392"/>
      <c r="F65" s="360">
        <f>USD_CNY!B1158</f>
        <v>7.1637399999999998</v>
      </c>
      <c r="G65" s="393">
        <f t="shared" si="1"/>
        <v>5</v>
      </c>
    </row>
    <row r="66" spans="1:7" ht="15.75" x14ac:dyDescent="0.25">
      <c r="A66" s="400">
        <v>43707</v>
      </c>
      <c r="B66" s="365">
        <f t="shared" si="4"/>
        <v>99.544382295041743</v>
      </c>
      <c r="C66" s="365">
        <v>714</v>
      </c>
      <c r="D66" s="365">
        <f t="shared" si="2"/>
        <v>85.080668628240815</v>
      </c>
      <c r="E66" s="392"/>
      <c r="F66" s="360">
        <f>USD_CNY!B1159</f>
        <v>7.1726799999999997</v>
      </c>
      <c r="G66" s="393">
        <f t="shared" si="1"/>
        <v>6</v>
      </c>
    </row>
    <row r="67" spans="1:7" ht="15.75" x14ac:dyDescent="0.25">
      <c r="A67" s="400">
        <v>43711</v>
      </c>
      <c r="B67" s="365">
        <f t="shared" si="4"/>
        <v>101.32335286661235</v>
      </c>
      <c r="C67" s="365">
        <v>725</v>
      </c>
      <c r="D67" s="365">
        <f t="shared" si="2"/>
        <v>86.601156296249883</v>
      </c>
      <c r="E67" s="392"/>
      <c r="F67" s="360">
        <f>USD_CNY!B1160</f>
        <v>7.1553100000000001</v>
      </c>
      <c r="G67" s="393">
        <f t="shared" si="1"/>
        <v>11</v>
      </c>
    </row>
    <row r="68" spans="1:7" ht="15.75" x14ac:dyDescent="0.25">
      <c r="A68" s="400">
        <v>43712</v>
      </c>
      <c r="B68" s="365">
        <f t="shared" si="4"/>
        <v>103.07543146318427</v>
      </c>
      <c r="C68" s="365">
        <v>741</v>
      </c>
      <c r="D68" s="365">
        <f t="shared" si="2"/>
        <v>88.09865937024297</v>
      </c>
      <c r="E68" s="392"/>
      <c r="F68" s="360">
        <f>USD_CNY!B1161</f>
        <v>7.1889099999999999</v>
      </c>
      <c r="G68" s="393">
        <f t="shared" si="1"/>
        <v>16</v>
      </c>
    </row>
    <row r="69" spans="1:7" ht="15.75" x14ac:dyDescent="0.25">
      <c r="A69" s="400">
        <v>43713</v>
      </c>
      <c r="B69" s="365">
        <f t="shared" si="4"/>
        <v>104.87881754711876</v>
      </c>
      <c r="C69" s="365">
        <v>752</v>
      </c>
      <c r="D69" s="365">
        <f t="shared" si="2"/>
        <v>89.640014997537406</v>
      </c>
      <c r="E69" s="392"/>
      <c r="F69" s="360">
        <f>USD_CNY!B1162</f>
        <v>7.1701800000000002</v>
      </c>
      <c r="G69" s="393">
        <f t="shared" si="1"/>
        <v>11</v>
      </c>
    </row>
    <row r="70" spans="1:7" ht="15.75" x14ac:dyDescent="0.25">
      <c r="A70" s="400">
        <v>43714</v>
      </c>
      <c r="B70" s="365">
        <f t="shared" si="4"/>
        <v>106.80514144813195</v>
      </c>
      <c r="C70" s="365">
        <v>762</v>
      </c>
      <c r="D70" s="365">
        <f t="shared" si="2"/>
        <v>91.286445682164057</v>
      </c>
      <c r="E70" s="392"/>
      <c r="F70" s="360">
        <f>USD_CNY!B1163</f>
        <v>7.1344880000000002</v>
      </c>
      <c r="G70" s="393">
        <f t="shared" si="1"/>
        <v>10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workbookViewId="0">
      <pane xSplit="1" ySplit="5" topLeftCell="B239" activePane="bottomRight" state="frozen"/>
      <selection pane="topRight" activeCell="B1" sqref="B1"/>
      <selection pane="bottomLeft" activeCell="A6" sqref="A6"/>
      <selection pane="bottomRight" activeCell="E242" sqref="E242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42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42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42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42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  <row r="230" spans="1:8" ht="15.75" x14ac:dyDescent="0.25">
      <c r="A230" s="388">
        <v>43697</v>
      </c>
      <c r="B230" s="320">
        <f t="shared" si="37"/>
        <v>527.34786438252934</v>
      </c>
      <c r="C230" s="378">
        <v>3730</v>
      </c>
      <c r="D230" s="372">
        <f t="shared" si="35"/>
        <v>450.72467041241828</v>
      </c>
      <c r="E230" s="1">
        <v>458</v>
      </c>
      <c r="F230" s="374">
        <f>USD_CNY!B1152</f>
        <v>7.0731299999999999</v>
      </c>
      <c r="G230" s="323">
        <f t="shared" si="38"/>
        <v>20</v>
      </c>
      <c r="H230" s="362">
        <f t="shared" si="39"/>
        <v>-3.5</v>
      </c>
    </row>
    <row r="231" spans="1:8" ht="15.75" x14ac:dyDescent="0.25">
      <c r="A231" s="388">
        <v>43698</v>
      </c>
      <c r="B231" s="320">
        <f t="shared" si="37"/>
        <v>526.42989838415076</v>
      </c>
      <c r="C231" s="378">
        <v>3715</v>
      </c>
      <c r="D231" s="372">
        <f t="shared" si="35"/>
        <v>449.94008408901777</v>
      </c>
      <c r="E231" s="1">
        <v>450</v>
      </c>
      <c r="F231" s="374">
        <f>USD_CNY!B1153</f>
        <v>7.0569699999999997</v>
      </c>
      <c r="G231" s="323">
        <f t="shared" si="38"/>
        <v>-15</v>
      </c>
      <c r="H231" s="362">
        <f t="shared" si="39"/>
        <v>-8</v>
      </c>
    </row>
    <row r="232" spans="1:8" ht="15.75" x14ac:dyDescent="0.25">
      <c r="A232" s="388">
        <v>43699</v>
      </c>
      <c r="B232" s="320">
        <f t="shared" si="37"/>
        <v>515.84221297015029</v>
      </c>
      <c r="C232" s="378">
        <v>3655</v>
      </c>
      <c r="D232" s="372">
        <f t="shared" si="35"/>
        <v>440.8907803163678</v>
      </c>
      <c r="E232" s="1">
        <v>445.5</v>
      </c>
      <c r="F232" s="374">
        <f>USD_CNY!B1154</f>
        <v>7.0854999999999997</v>
      </c>
      <c r="G232" s="323">
        <f t="shared" si="38"/>
        <v>-60</v>
      </c>
      <c r="H232" s="362">
        <f t="shared" si="39"/>
        <v>-4.5</v>
      </c>
    </row>
    <row r="233" spans="1:8" ht="15.75" x14ac:dyDescent="0.25">
      <c r="A233" s="388">
        <v>43700</v>
      </c>
      <c r="B233" s="320">
        <f t="shared" si="37"/>
        <v>518.41938437698104</v>
      </c>
      <c r="C233" s="378">
        <v>3680</v>
      </c>
      <c r="D233" s="372">
        <f t="shared" si="35"/>
        <v>443.09349092049666</v>
      </c>
      <c r="E233" s="1">
        <v>443</v>
      </c>
      <c r="F233" s="374">
        <f>USD_CNY!B1155</f>
        <v>7.0984999999999996</v>
      </c>
      <c r="G233" s="323">
        <f t="shared" si="38"/>
        <v>25</v>
      </c>
      <c r="H233" s="362">
        <f t="shared" si="39"/>
        <v>-2.5</v>
      </c>
    </row>
    <row r="234" spans="1:8" ht="15.75" x14ac:dyDescent="0.25">
      <c r="A234" s="388">
        <v>43703</v>
      </c>
      <c r="B234" s="320">
        <f t="shared" si="37"/>
        <v>513.86743895729592</v>
      </c>
      <c r="C234" s="378">
        <v>3680</v>
      </c>
      <c r="D234" s="372">
        <f t="shared" si="35"/>
        <v>439.20293927974012</v>
      </c>
      <c r="E234" s="1">
        <v>443</v>
      </c>
      <c r="F234" s="374">
        <f>USD_CNY!B1156</f>
        <v>7.1613800000000003</v>
      </c>
      <c r="G234" s="323">
        <f t="shared" si="38"/>
        <v>0</v>
      </c>
      <c r="H234" s="362">
        <f t="shared" si="39"/>
        <v>0</v>
      </c>
    </row>
    <row r="235" spans="1:8" ht="15.75" x14ac:dyDescent="0.25">
      <c r="A235" s="388">
        <v>43704</v>
      </c>
      <c r="B235" s="320">
        <f t="shared" si="37"/>
        <v>508.0663371553303</v>
      </c>
      <c r="C235" s="378">
        <v>3645</v>
      </c>
      <c r="D235" s="372">
        <f t="shared" si="35"/>
        <v>434.24473261139343</v>
      </c>
      <c r="E235" s="1">
        <v>443</v>
      </c>
      <c r="F235" s="374">
        <f>USD_CNY!B1157</f>
        <v>7.1742600000000003</v>
      </c>
      <c r="G235" s="323">
        <f t="shared" si="38"/>
        <v>-35</v>
      </c>
      <c r="H235" s="362">
        <f t="shared" si="39"/>
        <v>0</v>
      </c>
    </row>
    <row r="236" spans="1:8" ht="15.75" x14ac:dyDescent="0.25">
      <c r="A236" s="388">
        <v>43705</v>
      </c>
      <c r="B236" s="320">
        <f t="shared" si="37"/>
        <v>498.3430442757554</v>
      </c>
      <c r="C236" s="378">
        <v>3570</v>
      </c>
      <c r="D236" s="372">
        <f t="shared" si="35"/>
        <v>425.93422587671404</v>
      </c>
      <c r="E236" s="1">
        <v>441</v>
      </c>
      <c r="F236" s="374">
        <f>USD_CNY!B1158</f>
        <v>7.1637399999999998</v>
      </c>
      <c r="G236" s="323">
        <f t="shared" si="38"/>
        <v>-75</v>
      </c>
      <c r="H236" s="362">
        <f t="shared" si="39"/>
        <v>-2</v>
      </c>
    </row>
    <row r="237" spans="1:8" ht="15.75" x14ac:dyDescent="0.25">
      <c r="A237" s="388">
        <v>43706</v>
      </c>
      <c r="B237" s="320">
        <f t="shared" si="37"/>
        <v>497.72191147520874</v>
      </c>
      <c r="C237" s="378">
        <v>3570</v>
      </c>
      <c r="D237" s="372">
        <f t="shared" si="35"/>
        <v>425.40334314120406</v>
      </c>
      <c r="E237" s="1">
        <v>444.5</v>
      </c>
      <c r="F237" s="374">
        <f>USD_CNY!B1159</f>
        <v>7.1726799999999997</v>
      </c>
      <c r="G237" s="323">
        <f t="shared" si="38"/>
        <v>0</v>
      </c>
      <c r="H237" s="362">
        <f t="shared" si="39"/>
        <v>3.5</v>
      </c>
    </row>
    <row r="238" spans="1:8" ht="15.75" x14ac:dyDescent="0.25">
      <c r="A238" s="388">
        <v>43707</v>
      </c>
      <c r="B238" s="320">
        <f t="shared" si="37"/>
        <v>496.83381991835432</v>
      </c>
      <c r="C238" s="378">
        <v>3555</v>
      </c>
      <c r="D238" s="372">
        <f t="shared" si="35"/>
        <v>424.64429052850801</v>
      </c>
      <c r="E238" s="1">
        <v>430</v>
      </c>
      <c r="F238" s="374">
        <f>USD_CNY!B1160</f>
        <v>7.1553100000000001</v>
      </c>
      <c r="G238" s="323">
        <f t="shared" si="38"/>
        <v>-15</v>
      </c>
      <c r="H238" s="362">
        <f t="shared" si="39"/>
        <v>-14.5</v>
      </c>
    </row>
    <row r="239" spans="1:8" ht="15.75" x14ac:dyDescent="0.25">
      <c r="A239" s="388">
        <v>43711</v>
      </c>
      <c r="B239" s="320">
        <f t="shared" si="37"/>
        <v>502.16235841038491</v>
      </c>
      <c r="C239" s="378">
        <v>3610</v>
      </c>
      <c r="D239" s="372">
        <f t="shared" si="35"/>
        <v>429.19859693195292</v>
      </c>
      <c r="E239" s="1">
        <v>438.5</v>
      </c>
      <c r="F239" s="374">
        <f>USD_CNY!B1161</f>
        <v>7.1889099999999999</v>
      </c>
      <c r="G239" s="323">
        <f t="shared" si="38"/>
        <v>55</v>
      </c>
      <c r="H239" s="362">
        <f t="shared" si="39"/>
        <v>8.5</v>
      </c>
    </row>
    <row r="240" spans="1:8" ht="15.75" x14ac:dyDescent="0.25">
      <c r="A240" s="388">
        <v>43712</v>
      </c>
      <c r="B240" s="320">
        <f t="shared" si="37"/>
        <v>506.26344108516105</v>
      </c>
      <c r="C240" s="378">
        <v>3630</v>
      </c>
      <c r="D240" s="372">
        <f t="shared" si="35"/>
        <v>432.703795799283</v>
      </c>
      <c r="E240" s="1">
        <v>428</v>
      </c>
      <c r="F240" s="374">
        <f>USD_CNY!B1162</f>
        <v>7.1701800000000002</v>
      </c>
      <c r="G240" s="323">
        <f t="shared" si="38"/>
        <v>20</v>
      </c>
      <c r="H240" s="362">
        <f t="shared" si="39"/>
        <v>-10.5</v>
      </c>
    </row>
    <row r="241" spans="1:8" ht="15.75" x14ac:dyDescent="0.25">
      <c r="A241" s="388">
        <v>43713</v>
      </c>
      <c r="B241" s="320">
        <f t="shared" si="37"/>
        <v>510.19778854488226</v>
      </c>
      <c r="C241" s="378">
        <v>3640</v>
      </c>
      <c r="D241" s="372">
        <f t="shared" si="35"/>
        <v>436.06648593579683</v>
      </c>
      <c r="E241" s="1">
        <v>428</v>
      </c>
      <c r="F241" s="374">
        <f>USD_CNY!B1163</f>
        <v>7.1344880000000002</v>
      </c>
      <c r="G241" s="323">
        <f t="shared" si="38"/>
        <v>10</v>
      </c>
      <c r="H241" s="362">
        <f t="shared" si="39"/>
        <v>0</v>
      </c>
    </row>
    <row r="242" spans="1:8" ht="15.75" x14ac:dyDescent="0.25">
      <c r="A242" s="388">
        <v>43714</v>
      </c>
      <c r="B242" s="320">
        <f t="shared" si="37"/>
        <v>513.83360471774859</v>
      </c>
      <c r="C242" s="378">
        <v>3670</v>
      </c>
      <c r="D242" s="372">
        <f t="shared" si="35"/>
        <v>439.17402112628088</v>
      </c>
      <c r="E242" s="1">
        <v>419.5</v>
      </c>
      <c r="F242" s="374">
        <f>USD_CNY!B1164</f>
        <v>7.1423899999999998</v>
      </c>
      <c r="G242" s="323">
        <f t="shared" si="38"/>
        <v>30</v>
      </c>
      <c r="H242" s="362">
        <f t="shared" si="39"/>
        <v>-8.5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2019-09-06T04:09:53Z</dcterms:modified>
</cp:coreProperties>
</file>