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70" windowHeight="1170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39" i="16" l="1"/>
  <c r="D239" i="16" s="1"/>
  <c r="F239" i="16"/>
  <c r="G239" i="16"/>
  <c r="H239" i="16"/>
  <c r="B917" i="7"/>
  <c r="D917" i="7" s="1"/>
  <c r="F917" i="7"/>
  <c r="G917" i="7"/>
  <c r="H917" i="7"/>
  <c r="B1370" i="5"/>
  <c r="D1370" i="5" s="1"/>
  <c r="F1370" i="5"/>
  <c r="G1370" i="5"/>
  <c r="H1370" i="5"/>
  <c r="B1373" i="4"/>
  <c r="D1373" i="4" s="1"/>
  <c r="F1373" i="4"/>
  <c r="G1373" i="4"/>
  <c r="H1373" i="4"/>
  <c r="B1373" i="3"/>
  <c r="D1373" i="3" s="1"/>
  <c r="F1373" i="3"/>
  <c r="G1373" i="3"/>
  <c r="H1373" i="3"/>
  <c r="B1375" i="2"/>
  <c r="D1375" i="2" s="1"/>
  <c r="F1375" i="2"/>
  <c r="G1375" i="2"/>
  <c r="H1375" i="2"/>
  <c r="B67" i="17"/>
  <c r="D67" i="17" s="1"/>
  <c r="F67" i="17"/>
  <c r="G67" i="17"/>
  <c r="B252" i="15"/>
  <c r="D252" i="15" s="1"/>
  <c r="F252" i="15"/>
  <c r="G252" i="15"/>
  <c r="B238" i="16" l="1"/>
  <c r="D238" i="16" s="1"/>
  <c r="F238" i="16"/>
  <c r="G238" i="16"/>
  <c r="H238" i="16"/>
  <c r="B916" i="7"/>
  <c r="D916" i="7" s="1"/>
  <c r="F916" i="7"/>
  <c r="G916" i="7"/>
  <c r="H916" i="7"/>
  <c r="B1369" i="5"/>
  <c r="D1369" i="5" s="1"/>
  <c r="F1369" i="5"/>
  <c r="G1369" i="5"/>
  <c r="H1369" i="5"/>
  <c r="B1372" i="4"/>
  <c r="D1372" i="4" s="1"/>
  <c r="F1372" i="4"/>
  <c r="G1372" i="4"/>
  <c r="H1372" i="4"/>
  <c r="B1372" i="3"/>
  <c r="D1372" i="3" s="1"/>
  <c r="F1372" i="3"/>
  <c r="G1372" i="3"/>
  <c r="H1372" i="3"/>
  <c r="B1374" i="2"/>
  <c r="D1374" i="2"/>
  <c r="F1374" i="2"/>
  <c r="G1374" i="2"/>
  <c r="H1374" i="2"/>
  <c r="B66" i="17"/>
  <c r="D66" i="17" s="1"/>
  <c r="F66" i="17"/>
  <c r="G66" i="17"/>
  <c r="B251" i="15"/>
  <c r="D251" i="15" s="1"/>
  <c r="F251" i="15"/>
  <c r="G251" i="15"/>
  <c r="B237" i="16" l="1"/>
  <c r="D237" i="16" s="1"/>
  <c r="F237" i="16"/>
  <c r="G237" i="16"/>
  <c r="H237" i="16"/>
  <c r="B915" i="7"/>
  <c r="D915" i="7" s="1"/>
  <c r="F915" i="7"/>
  <c r="G915" i="7"/>
  <c r="H915" i="7"/>
  <c r="B1368" i="5"/>
  <c r="D1368" i="5" s="1"/>
  <c r="F1368" i="5"/>
  <c r="G1368" i="5"/>
  <c r="H1368" i="5"/>
  <c r="B1371" i="4"/>
  <c r="D1371" i="4" s="1"/>
  <c r="F1371" i="4"/>
  <c r="G1371" i="4"/>
  <c r="H1371" i="4"/>
  <c r="B1371" i="3"/>
  <c r="D1371" i="3" s="1"/>
  <c r="F1371" i="3"/>
  <c r="G1371" i="3"/>
  <c r="H1371" i="3"/>
  <c r="B1373" i="2"/>
  <c r="D1373" i="2" s="1"/>
  <c r="F1373" i="2"/>
  <c r="G1373" i="2"/>
  <c r="H1373" i="2"/>
  <c r="B65" i="17"/>
  <c r="D65" i="17" s="1"/>
  <c r="F65" i="17"/>
  <c r="G65" i="17"/>
  <c r="B250" i="15"/>
  <c r="D250" i="15" s="1"/>
  <c r="F250" i="15"/>
  <c r="G250" i="15"/>
  <c r="B236" i="16" l="1"/>
  <c r="D236" i="16" s="1"/>
  <c r="F236" i="16"/>
  <c r="G236" i="16"/>
  <c r="H236" i="16"/>
  <c r="B914" i="7"/>
  <c r="D914" i="7" s="1"/>
  <c r="F914" i="7"/>
  <c r="G914" i="7"/>
  <c r="H914" i="7"/>
  <c r="B1367" i="5"/>
  <c r="D1367" i="5" s="1"/>
  <c r="F1367" i="5"/>
  <c r="G1367" i="5"/>
  <c r="H1367" i="5"/>
  <c r="B1370" i="4"/>
  <c r="D1370" i="4" s="1"/>
  <c r="F1370" i="4"/>
  <c r="G1370" i="4"/>
  <c r="H1370" i="4"/>
  <c r="B1370" i="3"/>
  <c r="D1370" i="3" s="1"/>
  <c r="F1370" i="3"/>
  <c r="G1370" i="3"/>
  <c r="H1370" i="3"/>
  <c r="B1372" i="2"/>
  <c r="D1372" i="2" s="1"/>
  <c r="F1372" i="2"/>
  <c r="G1372" i="2"/>
  <c r="H1372" i="2"/>
  <c r="B64" i="17"/>
  <c r="D64" i="17" s="1"/>
  <c r="F64" i="17"/>
  <c r="G64" i="17"/>
  <c r="B249" i="15"/>
  <c r="D249" i="15" s="1"/>
  <c r="F249" i="15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B248" i="15"/>
  <c r="D248" i="15" s="1"/>
  <c r="F248" i="15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B247" i="15"/>
  <c r="D247" i="15" s="1"/>
  <c r="F247" i="15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B244" i="15"/>
  <c r="D244" i="15" s="1"/>
  <c r="F244" i="15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B240" i="15"/>
  <c r="D240" i="15" s="1"/>
  <c r="F240" i="15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B900" i="7"/>
  <c r="D900" i="7" s="1"/>
  <c r="F900" i="7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B221" i="16" l="1"/>
  <c r="D221" i="16" s="1"/>
  <c r="F221" i="16"/>
  <c r="G221" i="16"/>
  <c r="H221" i="16"/>
  <c r="B899" i="7"/>
  <c r="D899" i="7" s="1"/>
  <c r="F899" i="7"/>
  <c r="G899" i="7"/>
  <c r="H899" i="7"/>
  <c r="B1352" i="5"/>
  <c r="D1352" i="5" s="1"/>
  <c r="F1352" i="5"/>
  <c r="G1352" i="5"/>
  <c r="H1352" i="5"/>
  <c r="B1355" i="4"/>
  <c r="D1355" i="4" s="1"/>
  <c r="F1355" i="4"/>
  <c r="G1355" i="4"/>
  <c r="H1355" i="4"/>
  <c r="B1355" i="3"/>
  <c r="D1355" i="3" s="1"/>
  <c r="F1355" i="3"/>
  <c r="G1355" i="3"/>
  <c r="H1355" i="3"/>
  <c r="B1357" i="2"/>
  <c r="D1357" i="2" s="1"/>
  <c r="F1357" i="2"/>
  <c r="G1357" i="2"/>
  <c r="H1357" i="2"/>
  <c r="B49" i="17"/>
  <c r="D49" i="17" s="1"/>
  <c r="F49" i="17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B229" i="15"/>
  <c r="D229" i="15" s="1"/>
  <c r="F229" i="15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B220" i="15"/>
  <c r="D220" i="15" s="1"/>
  <c r="F220" i="15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B1341" i="2"/>
  <c r="D1341" i="2" s="1"/>
  <c r="F1341" i="2"/>
  <c r="G1341" i="2"/>
  <c r="H1341" i="2"/>
  <c r="B33" i="17"/>
  <c r="D33" i="17" s="1"/>
  <c r="F33" i="17"/>
  <c r="G33" i="17"/>
  <c r="B218" i="15"/>
  <c r="D218" i="15" s="1"/>
  <c r="F218" i="15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B213" i="15"/>
  <c r="D213" i="15" s="1"/>
  <c r="F213" i="15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<sst xmlns="http://schemas.openxmlformats.org/spreadsheetml/2006/main" count="4617" uniqueCount="1039">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</sst>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0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48896"/>
        <c:axId val="83650432"/>
      </c:areaChart>
      <c:dateAx>
        <c:axId val="836488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50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6504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488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76000"/>
        <c:axId val="90577536"/>
      </c:areaChart>
      <c:dateAx>
        <c:axId val="9057600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775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57753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760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09920"/>
        <c:axId val="90615808"/>
      </c:areaChart>
      <c:dateAx>
        <c:axId val="9060992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158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615808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099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27456"/>
        <c:axId val="90653824"/>
      </c:areaChart>
      <c:dateAx>
        <c:axId val="906274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538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65382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274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98880"/>
        <c:axId val="90700416"/>
      </c:areaChart>
      <c:dateAx>
        <c:axId val="9069888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7004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7004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988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39584"/>
        <c:axId val="90341376"/>
      </c:areaChart>
      <c:dateAx>
        <c:axId val="9033958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3413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034137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395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38688"/>
        <c:axId val="77940224"/>
      </c:areaChart>
      <c:dateAx>
        <c:axId val="779386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7940224"/>
        <c:crosses val="autoZero"/>
        <c:auto val="1"/>
        <c:lblOffset val="100"/>
        <c:baseTimeUnit val="days"/>
      </c:dateAx>
      <c:valAx>
        <c:axId val="77940224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7938688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64800"/>
        <c:axId val="77966336"/>
      </c:areaChart>
      <c:dateAx>
        <c:axId val="77964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7966336"/>
        <c:crosses val="autoZero"/>
        <c:auto val="1"/>
        <c:lblOffset val="100"/>
        <c:baseTimeUnit val="days"/>
      </c:dateAx>
      <c:valAx>
        <c:axId val="779663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7964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74528"/>
        <c:axId val="89400064"/>
      </c:areaChart>
      <c:dateAx>
        <c:axId val="779745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400064"/>
        <c:crosses val="autoZero"/>
        <c:auto val="1"/>
        <c:lblOffset val="100"/>
        <c:baseTimeUnit val="days"/>
      </c:dateAx>
      <c:valAx>
        <c:axId val="894000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79745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26944"/>
        <c:axId val="91028480"/>
      </c:areaChart>
      <c:dateAx>
        <c:axId val="91026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28480"/>
        <c:crosses val="autoZero"/>
        <c:auto val="1"/>
        <c:lblOffset val="100"/>
        <c:baseTimeUnit val="days"/>
      </c:dateAx>
      <c:valAx>
        <c:axId val="9102848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26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9648"/>
        <c:axId val="92705536"/>
      </c:lineChart>
      <c:dateAx>
        <c:axId val="92699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05536"/>
        <c:crosses val="autoZero"/>
        <c:auto val="1"/>
        <c:lblOffset val="100"/>
        <c:baseTimeUnit val="days"/>
      </c:dateAx>
      <c:valAx>
        <c:axId val="927055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69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6912"/>
        <c:axId val="83688448"/>
      </c:areaChart>
      <c:dateAx>
        <c:axId val="8368691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884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68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869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24672"/>
        <c:axId val="92126208"/>
      </c:areaChart>
      <c:dateAx>
        <c:axId val="921246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126208"/>
        <c:crosses val="autoZero"/>
        <c:auto val="1"/>
        <c:lblOffset val="100"/>
        <c:baseTimeUnit val="days"/>
      </c:dateAx>
      <c:valAx>
        <c:axId val="9212620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1246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90048"/>
        <c:axId val="92300032"/>
      </c:areaChart>
      <c:dateAx>
        <c:axId val="922900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300032"/>
        <c:crosses val="autoZero"/>
        <c:auto val="1"/>
        <c:lblOffset val="100"/>
        <c:baseTimeUnit val="days"/>
      </c:dateAx>
      <c:valAx>
        <c:axId val="9230003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900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28704"/>
        <c:axId val="92330240"/>
      </c:barChart>
      <c:dateAx>
        <c:axId val="92328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30240"/>
        <c:crosses val="autoZero"/>
        <c:auto val="1"/>
        <c:lblOffset val="100"/>
        <c:baseTimeUnit val="days"/>
      </c:dateAx>
      <c:valAx>
        <c:axId val="923302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2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60384"/>
        <c:axId val="92590848"/>
      </c:areaChart>
      <c:dateAx>
        <c:axId val="925603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2590848"/>
        <c:crosses val="autoZero"/>
        <c:auto val="1"/>
        <c:lblOffset val="100"/>
        <c:baseTimeUnit val="days"/>
      </c:dateAx>
      <c:valAx>
        <c:axId val="9259084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6038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41888"/>
        <c:axId val="100743424"/>
      </c:areaChart>
      <c:dateAx>
        <c:axId val="1007418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743424"/>
        <c:crosses val="autoZero"/>
        <c:auto val="1"/>
        <c:lblOffset val="100"/>
        <c:baseTimeUnit val="days"/>
      </c:dateAx>
      <c:valAx>
        <c:axId val="10074342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418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1040"/>
        <c:axId val="100792576"/>
      </c:lineChart>
      <c:catAx>
        <c:axId val="100791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92576"/>
        <c:crosses val="autoZero"/>
        <c:auto val="1"/>
        <c:lblAlgn val="ctr"/>
        <c:lblOffset val="100"/>
        <c:noMultiLvlLbl val="0"/>
      </c:catAx>
      <c:valAx>
        <c:axId val="10079257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91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6096"/>
        <c:axId val="94121984"/>
      </c:lineChart>
      <c:dateAx>
        <c:axId val="941160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121984"/>
        <c:crosses val="autoZero"/>
        <c:auto val="1"/>
        <c:lblOffset val="100"/>
        <c:baseTimeUnit val="days"/>
      </c:dateAx>
      <c:valAx>
        <c:axId val="941219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11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31616"/>
        <c:axId val="100833152"/>
      </c:areaChart>
      <c:dateAx>
        <c:axId val="100831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833152"/>
        <c:crosses val="autoZero"/>
        <c:auto val="1"/>
        <c:lblOffset val="100"/>
        <c:baseTimeUnit val="days"/>
      </c:dateAx>
      <c:valAx>
        <c:axId val="100833152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3161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9536"/>
        <c:axId val="100851072"/>
      </c:areaChart>
      <c:dateAx>
        <c:axId val="1008495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851072"/>
        <c:crosses val="autoZero"/>
        <c:auto val="1"/>
        <c:lblOffset val="100"/>
        <c:baseTimeUnit val="days"/>
      </c:dateAx>
      <c:valAx>
        <c:axId val="1008510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495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08064"/>
        <c:axId val="94422144"/>
      </c:lineChart>
      <c:dateAx>
        <c:axId val="94408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422144"/>
        <c:crosses val="autoZero"/>
        <c:auto val="1"/>
        <c:lblOffset val="100"/>
        <c:baseTimeUnit val="days"/>
      </c:dateAx>
      <c:valAx>
        <c:axId val="944221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408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60736"/>
        <c:axId val="89870720"/>
      </c:areaChart>
      <c:dateAx>
        <c:axId val="898607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707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87072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607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91264"/>
        <c:axId val="100893056"/>
      </c:areaChart>
      <c:dateAx>
        <c:axId val="1008912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0893056"/>
        <c:crosses val="autoZero"/>
        <c:auto val="1"/>
        <c:lblOffset val="100"/>
        <c:baseTimeUnit val="days"/>
      </c:dateAx>
      <c:valAx>
        <c:axId val="1008930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912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94144"/>
        <c:axId val="93895680"/>
      </c:areaChart>
      <c:dateAx>
        <c:axId val="93894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895680"/>
        <c:crosses val="autoZero"/>
        <c:auto val="1"/>
        <c:lblOffset val="100"/>
        <c:baseTimeUnit val="days"/>
      </c:dateAx>
      <c:valAx>
        <c:axId val="938956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941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24352"/>
        <c:axId val="93938432"/>
      </c:lineChart>
      <c:dateAx>
        <c:axId val="939243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38432"/>
        <c:crosses val="autoZero"/>
        <c:auto val="1"/>
        <c:lblOffset val="100"/>
        <c:baseTimeUnit val="days"/>
      </c:dateAx>
      <c:valAx>
        <c:axId val="9393843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24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57056"/>
        <c:axId val="101358592"/>
      </c:areaChart>
      <c:dateAx>
        <c:axId val="101357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358592"/>
        <c:crosses val="autoZero"/>
        <c:auto val="1"/>
        <c:lblOffset val="100"/>
        <c:baseTimeUnit val="days"/>
      </c:dateAx>
      <c:valAx>
        <c:axId val="101358592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5705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75360"/>
        <c:axId val="101385344"/>
      </c:areaChart>
      <c:dateAx>
        <c:axId val="1013753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385344"/>
        <c:crosses val="autoZero"/>
        <c:auto val="1"/>
        <c:lblOffset val="100"/>
        <c:baseTimeUnit val="days"/>
      </c:dateAx>
      <c:valAx>
        <c:axId val="101385344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753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74816"/>
        <c:axId val="101076352"/>
      </c:areaChart>
      <c:dateAx>
        <c:axId val="101074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076352"/>
        <c:crosses val="autoZero"/>
        <c:auto val="1"/>
        <c:lblOffset val="100"/>
        <c:baseTimeUnit val="days"/>
      </c:dateAx>
      <c:valAx>
        <c:axId val="10107635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7481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19488"/>
        <c:axId val="89921024"/>
      </c:areaChart>
      <c:dateAx>
        <c:axId val="899194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210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92102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194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8944"/>
        <c:axId val="89957120"/>
      </c:areaChart>
      <c:dateAx>
        <c:axId val="8993894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9571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95712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389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77216"/>
        <c:axId val="89978752"/>
      </c:areaChart>
      <c:catAx>
        <c:axId val="8997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78752"/>
        <c:crosses val="autoZero"/>
        <c:auto val="1"/>
        <c:lblAlgn val="ctr"/>
        <c:lblOffset val="100"/>
        <c:noMultiLvlLbl val="0"/>
      </c:catAx>
      <c:valAx>
        <c:axId val="89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772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54496"/>
        <c:axId val="90156032"/>
      </c:areaChart>
      <c:dateAx>
        <c:axId val="901544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1560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015603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544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1648"/>
        <c:axId val="90185728"/>
      </c:lineChart>
      <c:dateAx>
        <c:axId val="90171648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85728"/>
        <c:crosses val="autoZero"/>
        <c:auto val="1"/>
        <c:lblOffset val="100"/>
        <c:baseTimeUnit val="days"/>
      </c:dateAx>
      <c:valAx>
        <c:axId val="901857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7164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3280"/>
        <c:axId val="90215552"/>
      </c:lineChart>
      <c:dateAx>
        <c:axId val="9019328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15552"/>
        <c:crosses val="autoZero"/>
        <c:auto val="1"/>
        <c:lblOffset val="100"/>
        <c:baseTimeUnit val="days"/>
      </c:dateAx>
      <c:valAx>
        <c:axId val="902155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9328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L7" sqref="L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4" t="s">
        <v>1015</v>
      </c>
      <c r="B1" s="414"/>
      <c r="C1" s="414"/>
      <c r="D1" s="414"/>
      <c r="E1" s="414"/>
      <c r="F1" s="414"/>
      <c r="G1" s="414"/>
      <c r="H1" s="414"/>
      <c r="I1" s="414"/>
      <c r="J1" s="139"/>
      <c r="K1" s="302"/>
      <c r="L1" s="177"/>
      <c r="M1" s="140"/>
    </row>
    <row r="2" spans="1:13" x14ac:dyDescent="0.25">
      <c r="A2" s="415" t="s">
        <v>21</v>
      </c>
      <c r="B2" s="415"/>
      <c r="C2" s="415"/>
      <c r="D2" s="415"/>
      <c r="E2" s="394">
        <v>43711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46500</v>
      </c>
      <c r="E5" s="296">
        <f>+IF(ISERROR(VLOOKUP($E$2,Cu!$A$5:$H$1642,7,0)),0,VLOOKUP($E$2,Cu!$A$5:$H$1642,7,0))</f>
        <v>-225</v>
      </c>
      <c r="F5" s="291" t="s">
        <v>3</v>
      </c>
      <c r="G5" s="290">
        <f>+IF(ISERROR(VLOOKUP($E$2,Cu!$A$5:$H$1642,2,0)),0,VLOOKUP($E$2,Cu!$A$5:$H$1642,2,0))</f>
        <v>6468.2963063941543</v>
      </c>
      <c r="H5" s="290">
        <f>+IF(ISERROR(VLOOKUP($E$2,Cu!$A$5:$H$1642,4,0)),0,VLOOKUP($E$2,Cu!$A$5:$H$1642,4,0))</f>
        <v>5528.4583815334654</v>
      </c>
      <c r="I5" s="404">
        <f>+IF(ISERROR(VLOOKUP($E$2,Cu!$A$5:$H$1999,5,0)),0,VLOOKUP($E$2,Cu!$A$5:$H$1999,5,0))</f>
        <v>5610.5</v>
      </c>
      <c r="J5" s="387">
        <f>+IF(ISERROR(VLOOKUP($E$2,Cu!$A$5:$H$1642,8,0)),0,VLOOKUP($E$2,Cu!$A$5:$H$1642,8,0))</f>
        <v>-111.5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17275</v>
      </c>
      <c r="E6" s="296">
        <f>+IF(ISERROR(VLOOKUP($E$2,Pb!$A$5:$H$1987,7,0)),0,VLOOKUP($E$2,Pb!$A$5:$H$1987,7,0))</f>
        <v>125</v>
      </c>
      <c r="F6" s="291" t="s">
        <v>3</v>
      </c>
      <c r="G6" s="290">
        <f>+IF(ISERROR(VLOOKUP($E$2,Pb!$A$5:$H$1987,2,0)),0,VLOOKUP($E$2,Pb!$A$5:$H$1987,2,0))</f>
        <v>2403.006853612022</v>
      </c>
      <c r="H6" s="290">
        <f>+IF(ISERROR(VLOOKUP($E$2,Pb!$A$5:$H$1987,4,0)),0,VLOOKUP($E$2,Pb!$A$5:$H$1987,4,0))</f>
        <v>2053.852011634207</v>
      </c>
      <c r="I6" s="404">
        <f>+IF(ISERROR(VLOOKUP($E$2,Pb!$A$5:$H$1987,5,0)),0,VLOOKUP($E$2,Pb!$A$5:$H$1987,5,0))</f>
        <v>2020</v>
      </c>
      <c r="J6" s="387">
        <f>+IF(ISERROR(VLOOKUP($E$2,Pb!$A$5:$H$1642,8,0)),0,VLOOKUP($E$2,Pb!$A$5:$H$1642,8,0))</f>
        <v>-41.5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4521</v>
      </c>
      <c r="E7" s="296">
        <f>+IF(ISERROR(VLOOKUP($E$2,Ag!$A$5:$H$1986,7,0)),0,VLOOKUP($E$2,Ag!$A$5:$H$1986,7,0))</f>
        <v>55</v>
      </c>
      <c r="F7" s="291" t="s">
        <v>6</v>
      </c>
      <c r="G7" s="290">
        <f>+IF(ISERROR(VLOOKUP($E$2,Ag!$A$5:$H$1517,2,0)),0,VLOOKUP($E$2,Ag!$A$5:$H$1517,2,0))</f>
        <v>628.88532475716067</v>
      </c>
      <c r="H7" s="290">
        <f>+IF(ISERROR(VLOOKUP($E$2,Ag!$A$5:$H$1517,4,0)),0,VLOOKUP($E$2,Ag!$A$5:$H$1517,4,0))</f>
        <v>537.5088245787698</v>
      </c>
      <c r="I7" s="404">
        <f>+IF(ISERROR(VLOOKUP($E$2,Ag!$A$5:$H$1517,5,0)),0,VLOOKUP($E$2,Ag!$A$5:$H$1517,5,0))</f>
        <v>590.60500000000002</v>
      </c>
      <c r="J7" s="387">
        <f>+IF(ISERROR(VLOOKUP($E$2,Ag!$A$5:$H$1642,8,0)),0,VLOOKUP($E$2,Ag!$A$5:$H$1642,8,0))</f>
        <v>7.3899999999999864</v>
      </c>
      <c r="K7" s="222" t="s">
        <v>502</v>
      </c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18870</v>
      </c>
      <c r="E8" s="296">
        <f>+IF(ISERROR(VLOOKUP($E$2,Zn!$A$5:$H$2994,7,0)),0,VLOOKUP($E$2,Zn!$A$5:$H$2994,7,0))</f>
        <v>10</v>
      </c>
      <c r="F8" s="291" t="s">
        <v>3</v>
      </c>
      <c r="G8" s="290">
        <f>+IF(ISERROR(VLOOKUP($E$2,Zn!$A$5:$H$2994,2,0)),0,VLOOKUP($E$2,Zn!$A$5:$H$2994,2,0))</f>
        <v>2624.8763720786601</v>
      </c>
      <c r="H8" s="290">
        <f>+IF(ISERROR(VLOOKUP($E$2,Zn!$A$5:$H$2994,4,0)),0,VLOOKUP($E$2,Zn!$A$5:$H$2994,4,0))</f>
        <v>2243.4840786997097</v>
      </c>
      <c r="I8" s="404">
        <f>+IF(ISERROR(VLOOKUP($E$2,Zn!$A$5:$H$2994,5,0)),0,VLOOKUP($E$2,Zn!$A$5:$H$2994,5,0))</f>
        <v>2238.5</v>
      </c>
      <c r="J8" s="387">
        <f>+IF(ISERROR(VLOOKUP($E$2,Zn!$A$5:$H$1642,8,0)),0,VLOOKUP($E$2,Zn!$A$5:$H$1642,8,0))</f>
        <v>-46.5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147750</v>
      </c>
      <c r="E9" s="296">
        <f>+IF(ISERROR(VLOOKUP($E$2,Ni!$A$6:$H$2996,7,0)),0,VLOOKUP($E$2,Ni!$A$6:$H$2996,7,0))</f>
        <v>18150</v>
      </c>
      <c r="F9" s="291" t="s">
        <v>3</v>
      </c>
      <c r="G9" s="290">
        <f>+IF(ISERROR(VLOOKUP($E$2,Ni!$A$6:$H$2996,2,0)),0,VLOOKUP($E$2,Ni!$A$6:$H$2996,2,0))</f>
        <v>20552.489876768523</v>
      </c>
      <c r="H9" s="290">
        <f>+IF(ISERROR(VLOOKUP($E$2,Ni!$A$6:$H$2996,4,0)),0,VLOOKUP($E$2,Ni!$A$6:$H$2996,4,0))</f>
        <v>17566.23066390472</v>
      </c>
      <c r="I9" s="404">
        <f>+IF(ISERROR(VLOOKUP($E$2,Ni!$A$6:$H$2996,5,0)),0,VLOOKUP($E$2,Ni!$A$6:$H$2996,5,0))</f>
        <v>18625</v>
      </c>
      <c r="J9" s="387">
        <f>+IF(ISERROR(VLOOKUP($E$2,Ni!$A$5:$H$1642,8,0)),0,VLOOKUP($E$2,Ni!$A$5:$H$1642,8,0))</f>
        <v>2280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250.3856634733221</v>
      </c>
      <c r="H10" s="290">
        <f>+IF(ISERROR(VLOOKUP($E$2,Coke!$A$6:$H$2997,4,0)),0,VLOOKUP($E$2,Coke!$A$6:$H$2997,4,0))</f>
        <v>214.004840575489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3610</v>
      </c>
      <c r="E11" s="296">
        <f>+IF(ISERROR(VLOOKUP($E$2,Steel!$A$6:$H$2995,7,0)),0,VLOOKUP($E$2,Steel!$A$6:$H$2995,7,0))</f>
        <v>55</v>
      </c>
      <c r="F11" s="291" t="s">
        <v>3</v>
      </c>
      <c r="G11" s="290">
        <f>+IF(ISERROR(VLOOKUP($E$2,Steel!$A$6:$H$2995,2,0)),0,VLOOKUP($E$2,Steel!$A$6:$H$2995,2,0))</f>
        <v>502.16235841038491</v>
      </c>
      <c r="H11" s="290">
        <f>+IF(ISERROR(VLOOKUP($E$2,Steel!$A$6:$H$2995,4,0)),0,VLOOKUP($E$2,Steel!$A$6:$H$2995,4,0))</f>
        <v>429.19859693195292</v>
      </c>
      <c r="I11" s="404">
        <f>+IF(ISERROR(VLOOKUP($E$2,Steel!$A$6:$H$2995,5,0)),0,VLOOKUP($E$2,Steel!$A$6:$H$2995,5,0))</f>
        <v>438.5</v>
      </c>
      <c r="J11" s="387">
        <f>+IF(ISERROR(VLOOKUP($E$2,Steel!$A$5:$H$1642,8,0)),0,VLOOKUP($E$2,Steel!$A$5:$H$1642,8,0))</f>
        <v>8.5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725</v>
      </c>
      <c r="E12" s="296">
        <f>+IF(ISERROR(VLOOKUP($E$2,'Quặng Sắt'!$A$6:$H$2995,7,0)),0,VLOOKUP($E$2,'Quặng Sắt'!$A$6:$H$2995,7,0))</f>
        <v>11</v>
      </c>
      <c r="F12" s="291" t="s">
        <v>2</v>
      </c>
      <c r="G12" s="290">
        <f>+IF(ISERROR(VLOOKUP($E$2,'Quặng Sắt'!$A$6:$H$2995,2,0)),0,VLOOKUP($E$2,'Quặng Sắt'!$A$6:$H$2995,2,0))</f>
        <v>101.32335286661235</v>
      </c>
      <c r="H12" s="290">
        <f>+IF(ISERROR(VLOOKUP($E$2,'Quặng Sắt'!$A$6:$H$2995,4,0)),0,VLOOKUP($E$2,'Quặng Sắt'!$A$6:$H$2995,4,0))</f>
        <v>86.601156296249883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6" t="s">
        <v>1000</v>
      </c>
      <c r="F16" s="416"/>
      <c r="G16" s="416"/>
      <c r="H16" s="416"/>
      <c r="I16" s="416"/>
      <c r="L16" s="1" t="s">
        <v>1030</v>
      </c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23255</v>
      </c>
      <c r="E17" s="416" t="s">
        <v>1003</v>
      </c>
      <c r="F17" s="416"/>
      <c r="G17" s="416"/>
      <c r="H17" s="416"/>
      <c r="I17" s="416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7.1889099999999999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7" t="s">
        <v>17</v>
      </c>
      <c r="B19" s="417"/>
      <c r="C19" s="417"/>
      <c r="D19" s="417"/>
      <c r="E19" s="417"/>
      <c r="F19" s="417"/>
      <c r="G19" s="417"/>
      <c r="H19" s="417"/>
      <c r="I19" s="417"/>
    </row>
    <row r="20" spans="1:12" ht="15.75" customHeight="1" x14ac:dyDescent="0.25">
      <c r="A20" s="411" t="s">
        <v>656</v>
      </c>
      <c r="B20" s="412"/>
      <c r="C20" s="411" t="s">
        <v>18</v>
      </c>
      <c r="D20" s="413"/>
      <c r="E20" s="413"/>
      <c r="F20" s="413"/>
      <c r="G20" s="413"/>
      <c r="H20" s="413"/>
      <c r="I20" s="413"/>
    </row>
    <row r="35" spans="1:12" ht="15" customHeight="1" x14ac:dyDescent="0.25">
      <c r="A35" s="409" t="s">
        <v>657</v>
      </c>
      <c r="B35" s="409"/>
      <c r="C35" s="410" t="s">
        <v>4</v>
      </c>
      <c r="D35" s="410"/>
      <c r="E35" s="410"/>
      <c r="F35" s="410"/>
      <c r="G35" s="410"/>
      <c r="H35" s="410"/>
      <c r="I35" s="410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09" t="s">
        <v>705</v>
      </c>
      <c r="B50" s="409"/>
      <c r="C50" s="410" t="s">
        <v>706</v>
      </c>
      <c r="D50" s="410"/>
      <c r="E50" s="410"/>
      <c r="F50" s="410"/>
      <c r="G50" s="410"/>
      <c r="H50" s="410"/>
      <c r="I50" s="410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09" t="s">
        <v>721</v>
      </c>
      <c r="B68" s="409"/>
      <c r="C68" s="410" t="s">
        <v>722</v>
      </c>
      <c r="D68" s="410"/>
      <c r="E68" s="410"/>
      <c r="F68" s="410"/>
      <c r="G68" s="410"/>
      <c r="H68" s="410"/>
      <c r="I68" s="410"/>
    </row>
    <row r="83" spans="1:9" x14ac:dyDescent="0.25">
      <c r="A83" s="409" t="s">
        <v>759</v>
      </c>
      <c r="B83" s="409"/>
      <c r="C83" s="410" t="s">
        <v>760</v>
      </c>
      <c r="D83" s="410"/>
      <c r="E83" s="410"/>
      <c r="F83" s="410"/>
      <c r="G83" s="410"/>
      <c r="H83" s="410"/>
      <c r="I83" s="410"/>
    </row>
    <row r="101" spans="1:9" x14ac:dyDescent="0.25">
      <c r="A101" s="408" t="s">
        <v>1025</v>
      </c>
      <c r="B101" s="408"/>
      <c r="C101" s="408"/>
      <c r="D101" s="408"/>
      <c r="E101" s="408"/>
      <c r="F101" s="408"/>
      <c r="G101" s="408"/>
      <c r="H101" s="408"/>
      <c r="I101" s="408"/>
    </row>
    <row r="116" spans="1:9" x14ac:dyDescent="0.25">
      <c r="A116" s="408" t="s">
        <v>1026</v>
      </c>
      <c r="B116" s="408"/>
      <c r="C116" s="408"/>
      <c r="D116" s="408"/>
      <c r="E116" s="408"/>
      <c r="F116" s="408"/>
      <c r="G116" s="408"/>
      <c r="H116" s="408"/>
      <c r="I116" s="408"/>
    </row>
    <row r="129" spans="1:9" x14ac:dyDescent="0.25">
      <c r="A129" s="408" t="s">
        <v>1005</v>
      </c>
      <c r="B129" s="408"/>
      <c r="C129" s="408"/>
      <c r="D129" s="408"/>
      <c r="E129" s="408"/>
      <c r="F129" s="408"/>
      <c r="G129" s="408"/>
      <c r="H129" s="408"/>
      <c r="I129" s="408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1"/>
  <sheetViews>
    <sheetView workbookViewId="0">
      <pane ySplit="3" topLeftCell="A1144" activePane="bottomLeft" state="frozen"/>
      <selection pane="bottomLeft" activeCell="G1158" sqref="G1158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6" t="s">
        <v>1016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  <row r="1142" spans="1:2" x14ac:dyDescent="0.25">
      <c r="A1142" s="205">
        <v>43683</v>
      </c>
      <c r="B1142" s="305">
        <v>7.0778100000000004</v>
      </c>
    </row>
    <row r="1143" spans="1:2" x14ac:dyDescent="0.25">
      <c r="A1143" s="205">
        <v>43684</v>
      </c>
      <c r="B1143" s="305">
        <v>7.0804400000000003</v>
      </c>
    </row>
    <row r="1144" spans="1:2" x14ac:dyDescent="0.25">
      <c r="A1144" s="205">
        <v>43685</v>
      </c>
      <c r="B1144" s="305">
        <v>7.0701999999999998</v>
      </c>
    </row>
    <row r="1145" spans="1:2" x14ac:dyDescent="0.25">
      <c r="A1145" s="205">
        <v>43686</v>
      </c>
      <c r="B1145" s="305">
        <v>7.0775100000000002</v>
      </c>
    </row>
    <row r="1146" spans="1:2" x14ac:dyDescent="0.25">
      <c r="A1146" s="205">
        <v>43689</v>
      </c>
      <c r="B1146" s="305">
        <v>7.0906700000000003</v>
      </c>
    </row>
    <row r="1147" spans="1:2" x14ac:dyDescent="0.25">
      <c r="A1147" s="205">
        <v>43690</v>
      </c>
      <c r="B1147" s="305">
        <v>7.0979799999999997</v>
      </c>
    </row>
    <row r="1148" spans="1:2" x14ac:dyDescent="0.25">
      <c r="A1148" s="205">
        <v>43691</v>
      </c>
      <c r="B1148" s="305">
        <v>7.0355100000000004</v>
      </c>
    </row>
    <row r="1149" spans="1:2" x14ac:dyDescent="0.25">
      <c r="A1149" s="205">
        <v>43692</v>
      </c>
      <c r="B1149" s="305">
        <v>7.0450600000000003</v>
      </c>
    </row>
    <row r="1150" spans="1:2" x14ac:dyDescent="0.25">
      <c r="A1150" s="205">
        <v>43693</v>
      </c>
      <c r="B1150" s="305">
        <v>7.0522799999999997</v>
      </c>
    </row>
    <row r="1151" spans="1:2" x14ac:dyDescent="0.25">
      <c r="A1151" s="205">
        <v>43696</v>
      </c>
      <c r="B1151" s="305">
        <v>7.05661</v>
      </c>
    </row>
    <row r="1152" spans="1:2" x14ac:dyDescent="0.25">
      <c r="A1152" s="205">
        <v>43697</v>
      </c>
      <c r="B1152" s="305">
        <v>7.0731299999999999</v>
      </c>
    </row>
    <row r="1153" spans="1:2" x14ac:dyDescent="0.25">
      <c r="A1153" s="205">
        <v>43698</v>
      </c>
      <c r="B1153" s="305">
        <v>7.0569699999999997</v>
      </c>
    </row>
    <row r="1154" spans="1:2" x14ac:dyDescent="0.25">
      <c r="A1154" s="205">
        <v>43699</v>
      </c>
      <c r="B1154" s="305">
        <v>7.0854999999999997</v>
      </c>
    </row>
    <row r="1155" spans="1:2" x14ac:dyDescent="0.25">
      <c r="A1155" s="205">
        <v>43700</v>
      </c>
      <c r="B1155" s="305">
        <v>7.0984999999999996</v>
      </c>
    </row>
    <row r="1156" spans="1:2" x14ac:dyDescent="0.25">
      <c r="A1156" s="205">
        <v>43703</v>
      </c>
      <c r="B1156" s="305">
        <v>7.1613800000000003</v>
      </c>
    </row>
    <row r="1157" spans="1:2" x14ac:dyDescent="0.25">
      <c r="A1157" s="205">
        <v>43704</v>
      </c>
      <c r="B1157" s="305">
        <v>7.1742600000000003</v>
      </c>
    </row>
    <row r="1158" spans="1:2" x14ac:dyDescent="0.25">
      <c r="A1158" s="205">
        <v>43705</v>
      </c>
      <c r="B1158" s="305">
        <v>7.1637399999999998</v>
      </c>
    </row>
    <row r="1159" spans="1:2" x14ac:dyDescent="0.25">
      <c r="A1159" s="205">
        <v>43706</v>
      </c>
      <c r="B1159" s="305">
        <v>7.1726799999999997</v>
      </c>
    </row>
    <row r="1160" spans="1:2" x14ac:dyDescent="0.25">
      <c r="A1160" s="205">
        <v>43707</v>
      </c>
      <c r="B1160" s="305">
        <v>7.1553100000000001</v>
      </c>
    </row>
    <row r="1161" spans="1:2" x14ac:dyDescent="0.25">
      <c r="A1161" s="205">
        <v>43711</v>
      </c>
      <c r="B1161" s="305">
        <v>7.1889099999999999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28" activePane="bottomLeft" state="frozen"/>
      <selection pane="bottomLeft" activeCell="E640" sqref="E640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350">
        <v>43683</v>
      </c>
      <c r="B623" s="297">
        <v>23340</v>
      </c>
    </row>
    <row r="624" spans="1:2" ht="15.75" x14ac:dyDescent="0.25">
      <c r="A624" s="350">
        <v>43684</v>
      </c>
      <c r="B624" s="297">
        <v>23280</v>
      </c>
    </row>
    <row r="625" spans="1:2" ht="15.75" x14ac:dyDescent="0.25">
      <c r="A625" s="350">
        <v>43685</v>
      </c>
      <c r="B625" s="297">
        <v>23280</v>
      </c>
    </row>
    <row r="626" spans="1:2" ht="15.75" x14ac:dyDescent="0.25">
      <c r="A626" s="350">
        <v>43686</v>
      </c>
      <c r="B626" s="297">
        <v>23265</v>
      </c>
    </row>
    <row r="627" spans="1:2" ht="15.75" x14ac:dyDescent="0.25">
      <c r="A627" s="350">
        <v>43689</v>
      </c>
      <c r="B627" s="297">
        <v>23270</v>
      </c>
    </row>
    <row r="628" spans="1:2" ht="15.75" x14ac:dyDescent="0.25">
      <c r="A628" s="350">
        <v>43690</v>
      </c>
      <c r="B628" s="297">
        <v>23260</v>
      </c>
    </row>
    <row r="629" spans="1:2" ht="15.75" x14ac:dyDescent="0.25">
      <c r="A629" s="350">
        <v>43691</v>
      </c>
      <c r="B629" s="297">
        <v>23270</v>
      </c>
    </row>
    <row r="630" spans="1:2" ht="15.75" x14ac:dyDescent="0.25">
      <c r="A630" s="350">
        <v>43692</v>
      </c>
      <c r="B630" s="297">
        <v>23270</v>
      </c>
    </row>
    <row r="631" spans="1:2" ht="15.75" x14ac:dyDescent="0.25">
      <c r="A631" s="350">
        <v>43693</v>
      </c>
      <c r="B631" s="297">
        <v>23270</v>
      </c>
    </row>
    <row r="632" spans="1:2" ht="15.75" x14ac:dyDescent="0.25">
      <c r="A632" s="350">
        <v>43696</v>
      </c>
      <c r="B632" s="297">
        <v>23280</v>
      </c>
    </row>
    <row r="633" spans="1:2" ht="15.75" x14ac:dyDescent="0.25">
      <c r="A633" s="350">
        <v>43697</v>
      </c>
      <c r="B633" s="297">
        <v>23265</v>
      </c>
    </row>
    <row r="634" spans="1:2" ht="15.75" x14ac:dyDescent="0.25">
      <c r="A634" s="350">
        <v>43698</v>
      </c>
      <c r="B634" s="297">
        <v>23260</v>
      </c>
    </row>
    <row r="635" spans="1:2" ht="15.75" x14ac:dyDescent="0.25">
      <c r="A635" s="350">
        <v>43699</v>
      </c>
      <c r="B635" s="297">
        <v>23265</v>
      </c>
    </row>
    <row r="636" spans="1:2" ht="15.75" x14ac:dyDescent="0.25">
      <c r="A636" s="350">
        <v>43700</v>
      </c>
      <c r="B636" s="297">
        <v>23265</v>
      </c>
    </row>
    <row r="637" spans="1:2" ht="15.75" x14ac:dyDescent="0.25">
      <c r="A637" s="350">
        <v>43703</v>
      </c>
      <c r="B637" s="297">
        <v>23270</v>
      </c>
    </row>
    <row r="638" spans="1:2" ht="15.75" x14ac:dyDescent="0.25">
      <c r="A638" s="350">
        <v>43704</v>
      </c>
      <c r="B638" s="297">
        <v>23260</v>
      </c>
    </row>
    <row r="639" spans="1:2" ht="15.75" x14ac:dyDescent="0.25">
      <c r="A639" s="350">
        <v>43705</v>
      </c>
      <c r="B639" s="297">
        <v>23260</v>
      </c>
    </row>
    <row r="640" spans="1:2" ht="15.75" x14ac:dyDescent="0.25">
      <c r="A640" s="350">
        <v>43706</v>
      </c>
      <c r="B640" s="297">
        <v>23265</v>
      </c>
    </row>
    <row r="641" spans="1:2" ht="15.75" x14ac:dyDescent="0.25">
      <c r="A641" s="350">
        <v>43707</v>
      </c>
      <c r="B641" s="297">
        <v>23250</v>
      </c>
    </row>
    <row r="642" spans="1:2" ht="15.75" x14ac:dyDescent="0.25">
      <c r="A642" s="350">
        <v>43711</v>
      </c>
      <c r="B642" s="297">
        <v>23255</v>
      </c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workbookViewId="0">
      <pane ySplit="3" topLeftCell="A510" activePane="bottomLeft" state="frozen"/>
      <selection pane="bottomLeft" activeCell="I521" sqref="I521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8" t="s">
        <v>1014</v>
      </c>
      <c r="B1" s="429"/>
      <c r="C1" s="429"/>
      <c r="D1" s="429"/>
      <c r="E1" s="429"/>
      <c r="F1" s="429"/>
      <c r="G1" s="429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271">
        <v>43683</v>
      </c>
      <c r="B503" s="272">
        <v>3329</v>
      </c>
    </row>
    <row r="504" spans="1:2" x14ac:dyDescent="0.25">
      <c r="A504" s="271">
        <v>43684</v>
      </c>
      <c r="B504" s="272">
        <v>3325</v>
      </c>
    </row>
    <row r="505" spans="1:2" x14ac:dyDescent="0.25">
      <c r="A505" s="271">
        <v>43685</v>
      </c>
      <c r="B505" s="272">
        <v>3325</v>
      </c>
    </row>
    <row r="506" spans="1:2" x14ac:dyDescent="0.25">
      <c r="A506" s="271">
        <v>43686</v>
      </c>
      <c r="B506" s="272">
        <v>3320</v>
      </c>
    </row>
    <row r="507" spans="1:2" x14ac:dyDescent="0.25">
      <c r="A507" s="271">
        <v>43689</v>
      </c>
      <c r="B507" s="272">
        <v>3341</v>
      </c>
    </row>
    <row r="508" spans="1:2" x14ac:dyDescent="0.25">
      <c r="A508" s="271">
        <v>43690</v>
      </c>
      <c r="B508" s="272">
        <v>3315</v>
      </c>
    </row>
    <row r="509" spans="1:2" x14ac:dyDescent="0.25">
      <c r="A509" s="271">
        <v>43691</v>
      </c>
      <c r="B509" s="272">
        <v>3334</v>
      </c>
    </row>
    <row r="510" spans="1:2" x14ac:dyDescent="0.25">
      <c r="A510" s="271">
        <v>43692</v>
      </c>
      <c r="B510" s="272">
        <v>3330</v>
      </c>
    </row>
    <row r="511" spans="1:2" x14ac:dyDescent="0.25">
      <c r="A511" s="271">
        <v>43693</v>
      </c>
      <c r="B511" s="272">
        <v>3328</v>
      </c>
    </row>
    <row r="512" spans="1:2" x14ac:dyDescent="0.25">
      <c r="A512" s="271">
        <v>43696</v>
      </c>
      <c r="B512" s="272">
        <v>3324</v>
      </c>
    </row>
    <row r="513" spans="1:2" x14ac:dyDescent="0.25">
      <c r="A513" s="271">
        <v>43697</v>
      </c>
      <c r="B513" s="272">
        <v>3315</v>
      </c>
    </row>
    <row r="514" spans="1:2" x14ac:dyDescent="0.25">
      <c r="A514" s="271">
        <v>43698</v>
      </c>
      <c r="B514" s="272">
        <v>3318</v>
      </c>
    </row>
    <row r="515" spans="1:2" x14ac:dyDescent="0.25">
      <c r="A515" s="271">
        <v>43699</v>
      </c>
      <c r="B515" s="272">
        <v>3311</v>
      </c>
    </row>
    <row r="516" spans="1:2" x14ac:dyDescent="0.25">
      <c r="A516" s="271">
        <v>43700</v>
      </c>
      <c r="B516" s="272">
        <v>3300</v>
      </c>
    </row>
    <row r="517" spans="1:2" x14ac:dyDescent="0.25">
      <c r="A517" s="271">
        <v>43703</v>
      </c>
      <c r="B517" s="272">
        <v>3278</v>
      </c>
    </row>
    <row r="518" spans="1:2" x14ac:dyDescent="0.25">
      <c r="A518" s="271">
        <v>43704</v>
      </c>
      <c r="B518" s="272">
        <v>3271</v>
      </c>
    </row>
    <row r="519" spans="1:2" x14ac:dyDescent="0.25">
      <c r="A519" s="271">
        <v>43705</v>
      </c>
      <c r="B519" s="272">
        <v>3271</v>
      </c>
    </row>
    <row r="520" spans="1:2" x14ac:dyDescent="0.25">
      <c r="A520" s="271">
        <v>43706</v>
      </c>
      <c r="B520" s="272">
        <v>3266</v>
      </c>
    </row>
    <row r="521" spans="1:2" x14ac:dyDescent="0.25">
      <c r="A521" s="271">
        <v>43707</v>
      </c>
      <c r="B521" s="272">
        <v>3272</v>
      </c>
    </row>
    <row r="522" spans="1:2" x14ac:dyDescent="0.25">
      <c r="A522" s="271">
        <v>43711</v>
      </c>
      <c r="B522" s="272">
        <v>3260</v>
      </c>
    </row>
    <row r="523" spans="1:2" x14ac:dyDescent="0.25">
      <c r="A523" s="406"/>
      <c r="B52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64" activePane="bottomLeft" state="frozen"/>
      <selection pane="bottomLeft" activeCell="K1375" sqref="K1375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9" t="s">
        <v>750</v>
      </c>
      <c r="C3" s="420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5610.5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75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75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75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75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205">
        <v>43683</v>
      </c>
      <c r="B1356" s="37">
        <f t="shared" si="56"/>
        <v>6516.1398794259803</v>
      </c>
      <c r="C1356" s="231">
        <v>46120</v>
      </c>
      <c r="D1356" s="37">
        <f t="shared" si="57"/>
        <v>5569.3503242957104</v>
      </c>
      <c r="E1356" s="231">
        <v>5647</v>
      </c>
      <c r="F1356" s="152">
        <f>USD_CNY!B1142</f>
        <v>7.0778100000000004</v>
      </c>
      <c r="G1356" s="144">
        <f t="shared" si="54"/>
        <v>160</v>
      </c>
      <c r="H1356" s="385">
        <f t="shared" si="58"/>
        <v>-122</v>
      </c>
    </row>
    <row r="1357" spans="1:8" x14ac:dyDescent="0.25">
      <c r="A1357" s="205">
        <v>43684</v>
      </c>
      <c r="B1357" s="37">
        <f t="shared" si="56"/>
        <v>6517.9565111772708</v>
      </c>
      <c r="C1357" s="231">
        <v>46150</v>
      </c>
      <c r="D1357" s="37">
        <f t="shared" si="57"/>
        <v>5570.9030010062152</v>
      </c>
      <c r="E1357" s="231">
        <v>5667</v>
      </c>
      <c r="F1357" s="152">
        <f>USD_CNY!B1143</f>
        <v>7.0804400000000003</v>
      </c>
      <c r="G1357" s="144">
        <f t="shared" si="54"/>
        <v>30</v>
      </c>
      <c r="H1357" s="385">
        <f t="shared" si="58"/>
        <v>20</v>
      </c>
    </row>
    <row r="1358" spans="1:8" x14ac:dyDescent="0.25">
      <c r="A1358" s="205">
        <v>43685</v>
      </c>
      <c r="B1358" s="37">
        <f t="shared" si="56"/>
        <v>6574.0714548386186</v>
      </c>
      <c r="C1358" s="231">
        <v>46480</v>
      </c>
      <c r="D1358" s="37">
        <f t="shared" si="57"/>
        <v>5618.8644913150592</v>
      </c>
      <c r="E1358" s="231">
        <v>5673.5</v>
      </c>
      <c r="F1358" s="152">
        <f>USD_CNY!B1144</f>
        <v>7.0701999999999998</v>
      </c>
      <c r="G1358" s="144">
        <f t="shared" si="54"/>
        <v>330</v>
      </c>
      <c r="H1358" s="385">
        <f t="shared" si="58"/>
        <v>6.5</v>
      </c>
    </row>
    <row r="1359" spans="1:8" x14ac:dyDescent="0.25">
      <c r="A1359" s="205">
        <v>43686</v>
      </c>
      <c r="B1359" s="37">
        <f t="shared" si="56"/>
        <v>6585.6494727665522</v>
      </c>
      <c r="C1359" s="231">
        <v>46610</v>
      </c>
      <c r="D1359" s="37">
        <f t="shared" si="57"/>
        <v>5628.7602331338057</v>
      </c>
      <c r="E1359" s="231">
        <v>5723</v>
      </c>
      <c r="F1359" s="152">
        <f>USD_CNY!B1145</f>
        <v>7.0775100000000002</v>
      </c>
      <c r="G1359" s="144">
        <f t="shared" si="54"/>
        <v>130</v>
      </c>
      <c r="H1359" s="385">
        <f t="shared" si="58"/>
        <v>49.5</v>
      </c>
    </row>
    <row r="1360" spans="1:8" x14ac:dyDescent="0.25">
      <c r="A1360" s="205">
        <v>43689</v>
      </c>
      <c r="B1360" s="37">
        <f t="shared" si="56"/>
        <v>6566.3752508578173</v>
      </c>
      <c r="C1360" s="231">
        <v>46560</v>
      </c>
      <c r="D1360" s="37">
        <f t="shared" si="57"/>
        <v>5612.2865391947162</v>
      </c>
      <c r="E1360" s="231">
        <v>5744</v>
      </c>
      <c r="F1360" s="152">
        <f>USD_CNY!B1146</f>
        <v>7.0906700000000003</v>
      </c>
      <c r="G1360" s="144">
        <f t="shared" si="54"/>
        <v>-50</v>
      </c>
      <c r="H1360" s="385">
        <f t="shared" si="58"/>
        <v>21</v>
      </c>
    </row>
    <row r="1361" spans="1:8" x14ac:dyDescent="0.25">
      <c r="A1361" s="205">
        <v>43690</v>
      </c>
      <c r="B1361" s="37">
        <f t="shared" si="56"/>
        <v>6558.9083091245684</v>
      </c>
      <c r="C1361" s="231">
        <v>46555</v>
      </c>
      <c r="D1361" s="37">
        <f t="shared" si="57"/>
        <v>5605.904537713307</v>
      </c>
      <c r="E1361" s="231">
        <v>5724.5</v>
      </c>
      <c r="F1361" s="152">
        <f>USD_CNY!B1147</f>
        <v>7.0979799999999997</v>
      </c>
      <c r="G1361" s="144">
        <f t="shared" si="54"/>
        <v>-5</v>
      </c>
      <c r="H1361" s="385">
        <f t="shared" si="58"/>
        <v>-19.5</v>
      </c>
    </row>
    <row r="1362" spans="1:8" x14ac:dyDescent="0.25">
      <c r="A1362" s="205">
        <v>43691</v>
      </c>
      <c r="B1362" s="37">
        <f t="shared" si="56"/>
        <v>6629.2280161637173</v>
      </c>
      <c r="C1362" s="231">
        <v>46640</v>
      </c>
      <c r="D1362" s="37">
        <f t="shared" si="57"/>
        <v>5666.0068514219811</v>
      </c>
      <c r="E1362" s="231">
        <v>5697</v>
      </c>
      <c r="F1362" s="152">
        <f>USD_CNY!B1148</f>
        <v>7.0355100000000004</v>
      </c>
      <c r="G1362" s="144">
        <f t="shared" si="54"/>
        <v>85</v>
      </c>
      <c r="H1362" s="385">
        <f t="shared" si="58"/>
        <v>-27.5</v>
      </c>
    </row>
    <row r="1363" spans="1:8" x14ac:dyDescent="0.25">
      <c r="A1363" s="205">
        <v>43692</v>
      </c>
      <c r="B1363" s="37">
        <f t="shared" si="56"/>
        <v>6581.9169744473429</v>
      </c>
      <c r="C1363" s="231">
        <v>46370</v>
      </c>
      <c r="D1363" s="37">
        <f t="shared" si="57"/>
        <v>5625.5700636302081</v>
      </c>
      <c r="E1363" s="231">
        <v>5732</v>
      </c>
      <c r="F1363" s="152">
        <f>USD_CNY!B1149</f>
        <v>7.0450600000000003</v>
      </c>
      <c r="G1363" s="144">
        <f t="shared" si="54"/>
        <v>-270</v>
      </c>
      <c r="H1363" s="385">
        <f t="shared" si="58"/>
        <v>35</v>
      </c>
    </row>
    <row r="1364" spans="1:8" x14ac:dyDescent="0.25">
      <c r="A1364" s="205">
        <v>43693</v>
      </c>
      <c r="B1364" s="37">
        <f t="shared" si="56"/>
        <v>6587.9403540415306</v>
      </c>
      <c r="C1364" s="231">
        <v>46460</v>
      </c>
      <c r="D1364" s="37">
        <f t="shared" si="57"/>
        <v>5630.7182513175476</v>
      </c>
      <c r="E1364" s="231">
        <v>5696.5</v>
      </c>
      <c r="F1364" s="152">
        <f>USD_CNY!B1150</f>
        <v>7.0522799999999997</v>
      </c>
      <c r="G1364" s="144">
        <f t="shared" si="54"/>
        <v>90</v>
      </c>
      <c r="H1364" s="385">
        <f t="shared" si="58"/>
        <v>-35.5</v>
      </c>
    </row>
    <row r="1365" spans="1:8" x14ac:dyDescent="0.25">
      <c r="A1365" s="205">
        <v>43696</v>
      </c>
      <c r="B1365" s="37">
        <f t="shared" si="56"/>
        <v>6586.7321560919481</v>
      </c>
      <c r="C1365" s="231">
        <v>46480</v>
      </c>
      <c r="D1365" s="37">
        <f t="shared" si="57"/>
        <v>5629.6856034973916</v>
      </c>
      <c r="E1365" s="231">
        <v>5710</v>
      </c>
      <c r="F1365" s="152">
        <f>USD_CNY!B1151</f>
        <v>7.05661</v>
      </c>
      <c r="G1365" s="144">
        <f t="shared" si="54"/>
        <v>20</v>
      </c>
      <c r="H1365" s="385">
        <f t="shared" si="58"/>
        <v>13.5</v>
      </c>
    </row>
    <row r="1366" spans="1:8" x14ac:dyDescent="0.25">
      <c r="A1366" s="205">
        <v>43697</v>
      </c>
      <c r="B1366" s="37">
        <f t="shared" si="56"/>
        <v>6596.0897085165971</v>
      </c>
      <c r="C1366" s="231">
        <v>46655</v>
      </c>
      <c r="D1366" s="37">
        <f t="shared" si="57"/>
        <v>5637.6835115526474</v>
      </c>
      <c r="E1366" s="231">
        <v>5755.5</v>
      </c>
      <c r="F1366" s="152">
        <f>USD_CNY!B1152</f>
        <v>7.0731299999999999</v>
      </c>
      <c r="G1366" s="144">
        <f t="shared" si="54"/>
        <v>175</v>
      </c>
      <c r="H1366" s="385">
        <f t="shared" si="58"/>
        <v>45.5</v>
      </c>
    </row>
    <row r="1367" spans="1:8" x14ac:dyDescent="0.25">
      <c r="A1367" s="205">
        <v>43698</v>
      </c>
      <c r="B1367" s="37">
        <f t="shared" si="56"/>
        <v>6574.3513150828194</v>
      </c>
      <c r="C1367" s="231">
        <v>46395</v>
      </c>
      <c r="D1367" s="37">
        <f t="shared" si="57"/>
        <v>5619.103688104974</v>
      </c>
      <c r="E1367" s="231">
        <v>5698</v>
      </c>
      <c r="F1367" s="152">
        <f>USD_CNY!B1153</f>
        <v>7.0569699999999997</v>
      </c>
      <c r="G1367" s="144">
        <f t="shared" si="54"/>
        <v>-260</v>
      </c>
      <c r="H1367" s="385">
        <f t="shared" si="58"/>
        <v>-57.5</v>
      </c>
    </row>
    <row r="1368" spans="1:8" x14ac:dyDescent="0.25">
      <c r="A1368" s="205">
        <v>43699</v>
      </c>
      <c r="B1368" s="37">
        <f t="shared" si="56"/>
        <v>6550.7021381695013</v>
      </c>
      <c r="C1368" s="231">
        <v>46415</v>
      </c>
      <c r="D1368" s="37">
        <f t="shared" si="57"/>
        <v>5598.8907163841895</v>
      </c>
      <c r="E1368" s="231">
        <v>5696.5</v>
      </c>
      <c r="F1368" s="152">
        <f>USD_CNY!B1154</f>
        <v>7.0854999999999997</v>
      </c>
      <c r="G1368" s="144">
        <f t="shared" si="54"/>
        <v>20</v>
      </c>
      <c r="H1368" s="385">
        <f t="shared" si="58"/>
        <v>-1.5</v>
      </c>
    </row>
    <row r="1369" spans="1:8" x14ac:dyDescent="0.25">
      <c r="A1369" s="205">
        <v>43700</v>
      </c>
      <c r="B1369" s="37">
        <f t="shared" si="56"/>
        <v>6522.5047545256048</v>
      </c>
      <c r="C1369" s="231">
        <v>46300</v>
      </c>
      <c r="D1369" s="37">
        <f t="shared" si="57"/>
        <v>5574.7903884834232</v>
      </c>
      <c r="E1369" s="231">
        <v>5668</v>
      </c>
      <c r="F1369" s="152">
        <f>USD_CNY!B1155</f>
        <v>7.0984999999999996</v>
      </c>
      <c r="G1369" s="144">
        <f t="shared" si="54"/>
        <v>-115</v>
      </c>
      <c r="H1369" s="385">
        <f t="shared" si="58"/>
        <v>-28.5</v>
      </c>
    </row>
    <row r="1370" spans="1:8" x14ac:dyDescent="0.25">
      <c r="A1370" s="205">
        <v>43703</v>
      </c>
      <c r="B1370" s="37">
        <f t="shared" si="56"/>
        <v>6431.0230709723546</v>
      </c>
      <c r="C1370" s="231">
        <v>46055</v>
      </c>
      <c r="D1370" s="37">
        <f t="shared" si="57"/>
        <v>5496.6009153609875</v>
      </c>
      <c r="E1370" s="231">
        <v>5675</v>
      </c>
      <c r="F1370" s="152">
        <f>USD_CNY!B1156</f>
        <v>7.1613800000000003</v>
      </c>
      <c r="G1370" s="144">
        <f t="shared" si="54"/>
        <v>-245</v>
      </c>
      <c r="H1370" s="385">
        <f t="shared" si="58"/>
        <v>7</v>
      </c>
    </row>
    <row r="1371" spans="1:8" x14ac:dyDescent="0.25">
      <c r="A1371" s="205">
        <v>43704</v>
      </c>
      <c r="B1371" s="37">
        <f t="shared" si="56"/>
        <v>6474.5353527750594</v>
      </c>
      <c r="C1371" s="231">
        <v>46450</v>
      </c>
      <c r="D1371" s="37">
        <f t="shared" si="57"/>
        <v>5533.7908998077437</v>
      </c>
      <c r="E1371" s="231">
        <v>5675</v>
      </c>
      <c r="F1371" s="152">
        <f>USD_CNY!B1157</f>
        <v>7.1742600000000003</v>
      </c>
      <c r="G1371" s="144">
        <f t="shared" si="54"/>
        <v>395</v>
      </c>
      <c r="H1371" s="385">
        <f t="shared" si="58"/>
        <v>0</v>
      </c>
    </row>
    <row r="1372" spans="1:8" x14ac:dyDescent="0.25">
      <c r="A1372" s="205">
        <v>43705</v>
      </c>
      <c r="B1372" s="37">
        <f t="shared" si="56"/>
        <v>6503.5861156323372</v>
      </c>
      <c r="C1372" s="231">
        <v>46590</v>
      </c>
      <c r="D1372" s="37">
        <f t="shared" si="57"/>
        <v>5558.6206116515705</v>
      </c>
      <c r="E1372" s="231">
        <v>5662</v>
      </c>
      <c r="F1372" s="152">
        <f>USD_CNY!B1158</f>
        <v>7.1637399999999998</v>
      </c>
      <c r="G1372" s="144">
        <f t="shared" si="54"/>
        <v>140</v>
      </c>
      <c r="H1372" s="385">
        <f t="shared" si="58"/>
        <v>-13</v>
      </c>
    </row>
    <row r="1373" spans="1:8" x14ac:dyDescent="0.25">
      <c r="A1373" s="205">
        <v>43706</v>
      </c>
      <c r="B1373" s="37">
        <f t="shared" si="56"/>
        <v>6498.9655191643851</v>
      </c>
      <c r="C1373" s="231">
        <v>46615</v>
      </c>
      <c r="D1373" s="37">
        <f t="shared" si="57"/>
        <v>5554.6713839011845</v>
      </c>
      <c r="E1373" s="231">
        <v>5653</v>
      </c>
      <c r="F1373" s="152">
        <f>USD_CNY!B1159</f>
        <v>7.1726799999999997</v>
      </c>
      <c r="G1373" s="144">
        <f t="shared" si="54"/>
        <v>25</v>
      </c>
      <c r="H1373" s="385">
        <f t="shared" si="58"/>
        <v>-9</v>
      </c>
    </row>
    <row r="1374" spans="1:8" x14ac:dyDescent="0.25">
      <c r="A1374" s="205">
        <v>43707</v>
      </c>
      <c r="B1374" s="37">
        <f t="shared" si="56"/>
        <v>6530.1153968171884</v>
      </c>
      <c r="C1374" s="231">
        <v>46725</v>
      </c>
      <c r="D1374" s="37">
        <f t="shared" si="57"/>
        <v>5581.2952109548623</v>
      </c>
      <c r="E1374" s="231">
        <v>5722</v>
      </c>
      <c r="F1374" s="152">
        <f>USD_CNY!B1160</f>
        <v>7.1553100000000001</v>
      </c>
      <c r="G1374" s="144">
        <f t="shared" si="54"/>
        <v>110</v>
      </c>
      <c r="H1374" s="385">
        <f t="shared" si="58"/>
        <v>69</v>
      </c>
    </row>
    <row r="1375" spans="1:8" x14ac:dyDescent="0.25">
      <c r="A1375" s="205">
        <v>43711</v>
      </c>
      <c r="B1375" s="37">
        <f t="shared" si="56"/>
        <v>6468.2963063941543</v>
      </c>
      <c r="C1375" s="231">
        <v>46500</v>
      </c>
      <c r="D1375" s="37">
        <f t="shared" si="57"/>
        <v>5528.4583815334654</v>
      </c>
      <c r="E1375" s="231">
        <v>5610.5</v>
      </c>
      <c r="F1375" s="152">
        <f>USD_CNY!B1161</f>
        <v>7.1889099999999999</v>
      </c>
      <c r="G1375" s="144">
        <f t="shared" si="54"/>
        <v>-225</v>
      </c>
      <c r="H1375" s="385">
        <f t="shared" si="58"/>
        <v>-111.5</v>
      </c>
    </row>
    <row r="1376" spans="1:8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59" activePane="bottomLeft" state="frozen"/>
      <selection pane="bottomLeft" activeCell="J1365" sqref="J1365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1" t="s">
        <v>749</v>
      </c>
      <c r="B1" s="421"/>
      <c r="C1" s="421"/>
      <c r="D1" s="421"/>
      <c r="E1" s="421"/>
      <c r="F1" s="421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9" t="s">
        <v>659</v>
      </c>
      <c r="C3" s="420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73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73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73" si="59">+IF(F1329=0,"",C1329/F1329)</f>
        <v>2351.2215433039687</v>
      </c>
      <c r="C1329" s="37">
        <v>16150</v>
      </c>
      <c r="D1329" s="37">
        <f t="shared" ref="D1329:D1373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205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6">
        <f>USD_CNY!B1142</f>
        <v>7.0778100000000004</v>
      </c>
      <c r="G1354" s="144">
        <f t="shared" si="56"/>
        <v>50</v>
      </c>
      <c r="H1354" s="144">
        <f t="shared" si="58"/>
        <v>-11.5</v>
      </c>
    </row>
    <row r="1355" spans="1:8" x14ac:dyDescent="0.25">
      <c r="A1355" s="205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6">
        <f>USD_CNY!B1143</f>
        <v>7.0804400000000003</v>
      </c>
      <c r="G1355" s="144">
        <f t="shared" si="56"/>
        <v>200</v>
      </c>
      <c r="H1355" s="144">
        <f t="shared" si="58"/>
        <v>68</v>
      </c>
    </row>
    <row r="1356" spans="1:8" x14ac:dyDescent="0.25">
      <c r="A1356" s="205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6">
        <f>USD_CNY!B1144</f>
        <v>7.0701999999999998</v>
      </c>
      <c r="G1356" s="144">
        <f t="shared" si="56"/>
        <v>200</v>
      </c>
      <c r="H1356" s="144">
        <f t="shared" si="58"/>
        <v>-2.5</v>
      </c>
    </row>
    <row r="1357" spans="1:8" x14ac:dyDescent="0.25">
      <c r="A1357" s="205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6">
        <f>USD_CNY!B1145</f>
        <v>7.0775100000000002</v>
      </c>
      <c r="G1357" s="144">
        <f t="shared" si="56"/>
        <v>75</v>
      </c>
      <c r="H1357" s="144">
        <f t="shared" si="58"/>
        <v>65.5</v>
      </c>
    </row>
    <row r="1358" spans="1:8" x14ac:dyDescent="0.25">
      <c r="A1358" s="205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6">
        <f>USD_CNY!B1146</f>
        <v>7.0906700000000003</v>
      </c>
      <c r="G1358" s="144">
        <f t="shared" si="56"/>
        <v>150</v>
      </c>
      <c r="H1358" s="144">
        <f t="shared" si="58"/>
        <v>16</v>
      </c>
    </row>
    <row r="1359" spans="1:8" x14ac:dyDescent="0.25">
      <c r="A1359" s="205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6">
        <f>USD_CNY!B1147</f>
        <v>7.0979799999999997</v>
      </c>
      <c r="G1359" s="144">
        <f t="shared" si="56"/>
        <v>-175</v>
      </c>
      <c r="H1359" s="144">
        <f t="shared" si="58"/>
        <v>17.5</v>
      </c>
    </row>
    <row r="1360" spans="1:8" x14ac:dyDescent="0.25">
      <c r="A1360" s="205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6">
        <f>USD_CNY!B1148</f>
        <v>7.0355100000000004</v>
      </c>
      <c r="G1360" s="144">
        <f t="shared" si="56"/>
        <v>-50</v>
      </c>
      <c r="H1360" s="144">
        <f t="shared" si="58"/>
        <v>-59.5</v>
      </c>
    </row>
    <row r="1361" spans="1:8" x14ac:dyDescent="0.25">
      <c r="A1361" s="205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6">
        <f>USD_CNY!B1149</f>
        <v>7.0450600000000003</v>
      </c>
      <c r="G1361" s="144">
        <f t="shared" si="56"/>
        <v>-125</v>
      </c>
      <c r="H1361" s="144">
        <f t="shared" si="58"/>
        <v>-3.5</v>
      </c>
    </row>
    <row r="1362" spans="1:8" x14ac:dyDescent="0.25">
      <c r="A1362" s="205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6">
        <f>USD_CNY!B1150</f>
        <v>7.0522799999999997</v>
      </c>
      <c r="G1362" s="144">
        <f t="shared" si="56"/>
        <v>125</v>
      </c>
      <c r="H1362" s="144">
        <f t="shared" si="58"/>
        <v>4.5</v>
      </c>
    </row>
    <row r="1363" spans="1:8" x14ac:dyDescent="0.25">
      <c r="A1363" s="205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6">
        <f>USD_CNY!B1151</f>
        <v>7.05661</v>
      </c>
      <c r="G1363" s="144">
        <f t="shared" si="56"/>
        <v>0</v>
      </c>
      <c r="H1363" s="144">
        <f t="shared" si="58"/>
        <v>5</v>
      </c>
    </row>
    <row r="1364" spans="1:8" x14ac:dyDescent="0.25">
      <c r="A1364" s="205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6">
        <f>USD_CNY!B1152</f>
        <v>7.0731299999999999</v>
      </c>
      <c r="G1364" s="144">
        <f t="shared" si="56"/>
        <v>75</v>
      </c>
      <c r="H1364" s="144">
        <f t="shared" si="58"/>
        <v>-18.5</v>
      </c>
    </row>
    <row r="1365" spans="1:8" x14ac:dyDescent="0.25">
      <c r="A1365" s="205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6">
        <f>USD_CNY!B1153</f>
        <v>7.0569699999999997</v>
      </c>
      <c r="G1365" s="144">
        <f t="shared" si="56"/>
        <v>175</v>
      </c>
      <c r="H1365" s="144">
        <f t="shared" si="58"/>
        <v>14.5</v>
      </c>
    </row>
    <row r="1366" spans="1:8" x14ac:dyDescent="0.25">
      <c r="A1366" s="205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6">
        <f>USD_CNY!B1154</f>
        <v>7.0854999999999997</v>
      </c>
      <c r="G1366" s="144">
        <f t="shared" si="56"/>
        <v>0</v>
      </c>
      <c r="H1366" s="144">
        <f t="shared" si="58"/>
        <v>39</v>
      </c>
    </row>
    <row r="1367" spans="1:8" x14ac:dyDescent="0.25">
      <c r="A1367" s="205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6">
        <f>USD_CNY!B1155</f>
        <v>7.0984999999999996</v>
      </c>
      <c r="G1367" s="144">
        <f t="shared" si="56"/>
        <v>0</v>
      </c>
      <c r="H1367" s="144">
        <f t="shared" si="58"/>
        <v>-17</v>
      </c>
    </row>
    <row r="1368" spans="1:8" x14ac:dyDescent="0.25">
      <c r="A1368" s="205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56">
        <f>USD_CNY!B1156</f>
        <v>7.1613800000000003</v>
      </c>
      <c r="G1368" s="144">
        <f t="shared" si="56"/>
        <v>-25</v>
      </c>
      <c r="H1368" s="144">
        <f t="shared" si="58"/>
        <v>14.5</v>
      </c>
    </row>
    <row r="1369" spans="1:8" x14ac:dyDescent="0.25">
      <c r="A1369" s="205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56">
        <f>USD_CNY!B1157</f>
        <v>7.1742600000000003</v>
      </c>
      <c r="G1369" s="144">
        <f t="shared" si="56"/>
        <v>175</v>
      </c>
      <c r="H1369" s="144">
        <f t="shared" si="58"/>
        <v>0</v>
      </c>
    </row>
    <row r="1370" spans="1:8" x14ac:dyDescent="0.25">
      <c r="A1370" s="205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56">
        <f>USD_CNY!B1158</f>
        <v>7.1637399999999998</v>
      </c>
      <c r="G1370" s="144">
        <f t="shared" si="56"/>
        <v>150</v>
      </c>
      <c r="H1370" s="144">
        <f t="shared" si="58"/>
        <v>13</v>
      </c>
    </row>
    <row r="1371" spans="1:8" x14ac:dyDescent="0.25">
      <c r="A1371" s="205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56">
        <f>USD_CNY!B1159</f>
        <v>7.1726799999999997</v>
      </c>
      <c r="G1371" s="144">
        <f t="shared" si="56"/>
        <v>-25</v>
      </c>
      <c r="H1371" s="144">
        <f t="shared" si="58"/>
        <v>-11.5</v>
      </c>
    </row>
    <row r="1372" spans="1:8" x14ac:dyDescent="0.25">
      <c r="A1372" s="205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56">
        <f>USD_CNY!B1160</f>
        <v>7.1553100000000001</v>
      </c>
      <c r="G1372" s="144">
        <f t="shared" si="56"/>
        <v>0</v>
      </c>
      <c r="H1372" s="144">
        <f t="shared" si="58"/>
        <v>-22.5</v>
      </c>
    </row>
    <row r="1373" spans="1:8" x14ac:dyDescent="0.25">
      <c r="A1373" s="205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56">
        <f>USD_CNY!B1161</f>
        <v>7.1889099999999999</v>
      </c>
      <c r="G1373" s="144">
        <f t="shared" si="56"/>
        <v>125</v>
      </c>
      <c r="H1373" s="144">
        <f t="shared" si="58"/>
        <v>-41.5</v>
      </c>
    </row>
    <row r="1374" spans="1:8" x14ac:dyDescent="0.25">
      <c r="A1374" s="181"/>
      <c r="B1374" s="37"/>
      <c r="C1374" s="37"/>
      <c r="D1374" s="37"/>
      <c r="E1374" s="37"/>
      <c r="F1374" s="51"/>
    </row>
    <row r="1375" spans="1:8" x14ac:dyDescent="0.25">
      <c r="A1375" s="181"/>
      <c r="B1375" s="37"/>
      <c r="C1375" s="37"/>
      <c r="D1375" s="37"/>
      <c r="E1375" s="37"/>
      <c r="F1375" s="51"/>
    </row>
    <row r="1376" spans="1:8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62" activePane="bottomLeft" state="frozen"/>
      <selection pane="bottomLeft" activeCell="N1379" sqref="N1379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2" t="s">
        <v>749</v>
      </c>
      <c r="B1" s="422"/>
      <c r="C1" s="422"/>
      <c r="D1" s="422"/>
      <c r="E1" s="422"/>
      <c r="F1" s="422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3" t="s">
        <v>752</v>
      </c>
      <c r="C3" s="424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73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8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8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73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5">
        <v>43683</v>
      </c>
      <c r="B1354" s="20">
        <f t="shared" si="55"/>
        <v>563.87498392864461</v>
      </c>
      <c r="C1354" s="221">
        <v>3991</v>
      </c>
      <c r="D1354" s="20">
        <f t="shared" si="54"/>
        <v>481.94443070824326</v>
      </c>
      <c r="E1354" s="20">
        <v>527.755</v>
      </c>
      <c r="F1354" s="152">
        <f>USD_CNY!B1142</f>
        <v>7.0778100000000004</v>
      </c>
      <c r="G1354" s="164">
        <f t="shared" si="52"/>
        <v>77</v>
      </c>
      <c r="H1354" s="164">
        <f t="shared" si="56"/>
        <v>3.7000000000000455</v>
      </c>
    </row>
    <row r="1355" spans="1:8" x14ac:dyDescent="0.25">
      <c r="A1355" s="205">
        <v>43684</v>
      </c>
      <c r="B1355" s="20">
        <f t="shared" si="55"/>
        <v>575.67043856031546</v>
      </c>
      <c r="C1355" s="221">
        <v>4076</v>
      </c>
      <c r="D1355" s="20">
        <f t="shared" si="54"/>
        <v>492.0260158635175</v>
      </c>
      <c r="E1355" s="20">
        <v>534.02499999999998</v>
      </c>
      <c r="F1355" s="152">
        <f>USD_CNY!B1143</f>
        <v>7.0804400000000003</v>
      </c>
      <c r="G1355" s="164">
        <f t="shared" si="52"/>
        <v>85</v>
      </c>
      <c r="H1355" s="164">
        <f t="shared" si="56"/>
        <v>6.2699999999999818</v>
      </c>
    </row>
    <row r="1356" spans="1:8" x14ac:dyDescent="0.25">
      <c r="A1356" s="205">
        <v>43685</v>
      </c>
      <c r="B1356" s="20">
        <f t="shared" si="55"/>
        <v>585.69771717914625</v>
      </c>
      <c r="C1356" s="221">
        <v>4141</v>
      </c>
      <c r="D1356" s="20">
        <f t="shared" si="54"/>
        <v>500.59633946935583</v>
      </c>
      <c r="E1356" s="20">
        <v>549.13499999999999</v>
      </c>
      <c r="F1356" s="152">
        <f>USD_CNY!B1144</f>
        <v>7.0701999999999998</v>
      </c>
      <c r="G1356" s="164">
        <f t="shared" si="52"/>
        <v>65</v>
      </c>
      <c r="H1356" s="164">
        <f t="shared" si="56"/>
        <v>15.110000000000014</v>
      </c>
    </row>
    <row r="1357" spans="1:8" x14ac:dyDescent="0.25">
      <c r="A1357" s="205">
        <v>43686</v>
      </c>
      <c r="B1357" s="20">
        <f t="shared" si="55"/>
        <v>586.92958399211022</v>
      </c>
      <c r="C1357" s="221">
        <v>4154</v>
      </c>
      <c r="D1357" s="20">
        <f t="shared" si="54"/>
        <v>501.64921708727371</v>
      </c>
      <c r="E1357" s="20">
        <v>546.56500000000005</v>
      </c>
      <c r="F1357" s="152">
        <f>USD_CNY!B1145</f>
        <v>7.0775100000000002</v>
      </c>
      <c r="G1357" s="164">
        <f t="shared" si="52"/>
        <v>13</v>
      </c>
      <c r="H1357" s="164">
        <f t="shared" si="56"/>
        <v>-2.5699999999999363</v>
      </c>
    </row>
    <row r="1358" spans="1:8" x14ac:dyDescent="0.25">
      <c r="A1358" s="205">
        <v>43689</v>
      </c>
      <c r="B1358" s="20">
        <f t="shared" si="55"/>
        <v>581.18626307528064</v>
      </c>
      <c r="C1358" s="221">
        <v>4121</v>
      </c>
      <c r="D1358" s="20">
        <f t="shared" si="54"/>
        <v>496.74039579083819</v>
      </c>
      <c r="E1358" s="20">
        <v>544.15</v>
      </c>
      <c r="F1358" s="152">
        <f>USD_CNY!B1146</f>
        <v>7.0906700000000003</v>
      </c>
      <c r="G1358" s="164">
        <f t="shared" si="52"/>
        <v>-33</v>
      </c>
      <c r="H1358" s="164">
        <f t="shared" si="56"/>
        <v>-2.4150000000000773</v>
      </c>
    </row>
    <row r="1359" spans="1:8" x14ac:dyDescent="0.25">
      <c r="A1359" s="205">
        <v>43690</v>
      </c>
      <c r="B1359" s="20">
        <f t="shared" ref="B1359:B1373" si="57">+IF(F1359=0,"",C1359/F1359)</f>
        <v>595.09888728905969</v>
      </c>
      <c r="C1359" s="221">
        <v>4224</v>
      </c>
      <c r="D1359" s="20">
        <f t="shared" ref="D1359:D1373" si="58">+B1359/1.17</f>
        <v>508.63152759748692</v>
      </c>
      <c r="E1359" s="20">
        <v>552.51</v>
      </c>
      <c r="F1359" s="152">
        <f>USD_CNY!B1147</f>
        <v>7.0979799999999997</v>
      </c>
      <c r="G1359" s="164">
        <f t="shared" si="52"/>
        <v>103</v>
      </c>
      <c r="H1359" s="164">
        <f t="shared" si="56"/>
        <v>8.3600000000000136</v>
      </c>
    </row>
    <row r="1360" spans="1:8" x14ac:dyDescent="0.25">
      <c r="A1360" s="205">
        <v>43691</v>
      </c>
      <c r="B1360" s="20">
        <f t="shared" si="57"/>
        <v>581.90522080133496</v>
      </c>
      <c r="C1360" s="221">
        <v>4094</v>
      </c>
      <c r="D1360" s="20">
        <f t="shared" si="58"/>
        <v>497.35488957379062</v>
      </c>
      <c r="E1360" s="20">
        <v>543.83000000000004</v>
      </c>
      <c r="F1360" s="152">
        <f>USD_CNY!B1148</f>
        <v>7.0355100000000004</v>
      </c>
      <c r="G1360" s="164">
        <f t="shared" si="52"/>
        <v>-130</v>
      </c>
      <c r="H1360" s="164">
        <f t="shared" si="56"/>
        <v>-8.67999999999995</v>
      </c>
    </row>
    <row r="1361" spans="1:8" x14ac:dyDescent="0.25">
      <c r="A1361" s="205">
        <v>43692</v>
      </c>
      <c r="B1361" s="20">
        <f t="shared" si="57"/>
        <v>597.43990824776506</v>
      </c>
      <c r="C1361" s="221">
        <v>4209</v>
      </c>
      <c r="D1361" s="20">
        <f t="shared" si="58"/>
        <v>510.63240021176506</v>
      </c>
      <c r="E1361" s="20">
        <v>555.24</v>
      </c>
      <c r="F1361" s="152">
        <f>USD_CNY!B1149</f>
        <v>7.0450600000000003</v>
      </c>
      <c r="G1361" s="164">
        <f t="shared" si="52"/>
        <v>115</v>
      </c>
      <c r="H1361" s="164">
        <f t="shared" si="56"/>
        <v>11.409999999999968</v>
      </c>
    </row>
    <row r="1362" spans="1:8" x14ac:dyDescent="0.25">
      <c r="A1362" s="205">
        <v>43693</v>
      </c>
      <c r="B1362" s="20">
        <f t="shared" si="57"/>
        <v>592.57431639129481</v>
      </c>
      <c r="C1362" s="221">
        <v>4179</v>
      </c>
      <c r="D1362" s="20">
        <f t="shared" si="58"/>
        <v>506.47377469341438</v>
      </c>
      <c r="E1362" s="20">
        <v>554.27499999999998</v>
      </c>
      <c r="F1362" s="152">
        <f>USD_CNY!B1150</f>
        <v>7.0522799999999997</v>
      </c>
      <c r="G1362" s="164">
        <f t="shared" si="52"/>
        <v>-30</v>
      </c>
      <c r="H1362" s="164">
        <f t="shared" si="56"/>
        <v>-0.96500000000003183</v>
      </c>
    </row>
    <row r="1363" spans="1:8" x14ac:dyDescent="0.25">
      <c r="A1363" s="205">
        <v>43696</v>
      </c>
      <c r="B1363" s="20">
        <f t="shared" si="57"/>
        <v>583.99146332304042</v>
      </c>
      <c r="C1363" s="221">
        <v>4121</v>
      </c>
      <c r="D1363" s="20">
        <f t="shared" si="58"/>
        <v>499.1380028402055</v>
      </c>
      <c r="E1363" s="20">
        <v>548.16999999999996</v>
      </c>
      <c r="F1363" s="152">
        <f>USD_CNY!B1151</f>
        <v>7.05661</v>
      </c>
      <c r="G1363" s="164">
        <f t="shared" si="52"/>
        <v>-58</v>
      </c>
      <c r="H1363" s="164">
        <f t="shared" si="56"/>
        <v>-6.1050000000000182</v>
      </c>
    </row>
    <row r="1364" spans="1:8" x14ac:dyDescent="0.25">
      <c r="A1364" s="205">
        <v>43697</v>
      </c>
      <c r="B1364" s="20">
        <f t="shared" si="57"/>
        <v>581.63783219027505</v>
      </c>
      <c r="C1364" s="221">
        <v>4114</v>
      </c>
      <c r="D1364" s="20">
        <f t="shared" si="58"/>
        <v>497.12635229938041</v>
      </c>
      <c r="E1364" s="20">
        <v>542.22</v>
      </c>
      <c r="F1364" s="152">
        <f>USD_CNY!B1152</f>
        <v>7.0731299999999999</v>
      </c>
      <c r="G1364" s="164">
        <f t="shared" si="52"/>
        <v>-7</v>
      </c>
      <c r="H1364" s="164">
        <f t="shared" si="56"/>
        <v>-5.9499999999999318</v>
      </c>
    </row>
    <row r="1365" spans="1:8" x14ac:dyDescent="0.25">
      <c r="A1365" s="205">
        <v>43698</v>
      </c>
      <c r="B1365" s="20">
        <f t="shared" si="57"/>
        <v>588.63789983519837</v>
      </c>
      <c r="C1365" s="221">
        <v>4154</v>
      </c>
      <c r="D1365" s="20">
        <f t="shared" si="58"/>
        <v>503.10931609846017</v>
      </c>
      <c r="E1365" s="20">
        <v>548.97500000000002</v>
      </c>
      <c r="F1365" s="152">
        <f>USD_CNY!B1153</f>
        <v>7.0569699999999997</v>
      </c>
      <c r="G1365" s="164">
        <f t="shared" si="52"/>
        <v>40</v>
      </c>
      <c r="H1365" s="164">
        <f t="shared" si="56"/>
        <v>6.7549999999999955</v>
      </c>
    </row>
    <row r="1366" spans="1:8" x14ac:dyDescent="0.25">
      <c r="A1366" s="205">
        <v>43699</v>
      </c>
      <c r="B1366" s="20">
        <f t="shared" si="57"/>
        <v>585.13866346764519</v>
      </c>
      <c r="C1366" s="221">
        <v>4146</v>
      </c>
      <c r="D1366" s="20">
        <f t="shared" si="58"/>
        <v>500.11851578431214</v>
      </c>
      <c r="E1366" s="20">
        <v>548.97500000000002</v>
      </c>
      <c r="F1366" s="152">
        <f>USD_CNY!B1154</f>
        <v>7.0854999999999997</v>
      </c>
      <c r="G1366" s="164">
        <f t="shared" si="52"/>
        <v>-8</v>
      </c>
      <c r="H1366" s="164">
        <f t="shared" si="56"/>
        <v>0</v>
      </c>
    </row>
    <row r="1367" spans="1:8" x14ac:dyDescent="0.25">
      <c r="A1367" s="205">
        <v>43700</v>
      </c>
      <c r="B1367" s="20">
        <f t="shared" si="57"/>
        <v>584.06705642037059</v>
      </c>
      <c r="C1367" s="221">
        <v>4146</v>
      </c>
      <c r="D1367" s="20">
        <f t="shared" si="58"/>
        <v>499.20261232510308</v>
      </c>
      <c r="E1367" s="20">
        <v>546.4</v>
      </c>
      <c r="F1367" s="152">
        <f>USD_CNY!B1155</f>
        <v>7.0984999999999996</v>
      </c>
      <c r="G1367" s="164">
        <f t="shared" si="52"/>
        <v>0</v>
      </c>
      <c r="H1367" s="164">
        <f t="shared" si="56"/>
        <v>-2.5750000000000455</v>
      </c>
    </row>
    <row r="1368" spans="1:8" x14ac:dyDescent="0.25">
      <c r="A1368" s="205">
        <v>43703</v>
      </c>
      <c r="B1368" s="20">
        <f t="shared" si="57"/>
        <v>606.16808492217979</v>
      </c>
      <c r="C1368" s="221">
        <v>4341</v>
      </c>
      <c r="D1368" s="20">
        <f t="shared" si="58"/>
        <v>518.09238027536742</v>
      </c>
      <c r="E1368" s="20">
        <v>566.65499999999997</v>
      </c>
      <c r="F1368" s="152">
        <f>USD_CNY!B1156</f>
        <v>7.1613800000000003</v>
      </c>
      <c r="G1368" s="164">
        <f t="shared" si="52"/>
        <v>195</v>
      </c>
      <c r="H1368" s="164">
        <f t="shared" si="56"/>
        <v>20.254999999999995</v>
      </c>
    </row>
    <row r="1369" spans="1:8" x14ac:dyDescent="0.25">
      <c r="A1369" s="205">
        <v>43704</v>
      </c>
      <c r="B1369" s="20">
        <f t="shared" si="57"/>
        <v>606.194924633342</v>
      </c>
      <c r="C1369" s="221">
        <v>4349</v>
      </c>
      <c r="D1369" s="20">
        <f t="shared" si="58"/>
        <v>518.11532019943763</v>
      </c>
      <c r="E1369" s="20">
        <v>567.94000000000005</v>
      </c>
      <c r="F1369" s="152">
        <f>USD_CNY!B1157</f>
        <v>7.1742600000000003</v>
      </c>
      <c r="G1369" s="164">
        <f t="shared" si="52"/>
        <v>8</v>
      </c>
      <c r="H1369" s="164">
        <f t="shared" si="56"/>
        <v>1.2850000000000819</v>
      </c>
    </row>
    <row r="1370" spans="1:8" x14ac:dyDescent="0.25">
      <c r="A1370" s="205">
        <v>43705</v>
      </c>
      <c r="B1370" s="20">
        <f t="shared" si="57"/>
        <v>628.02390929877413</v>
      </c>
      <c r="C1370" s="221">
        <v>4499</v>
      </c>
      <c r="D1370" s="20">
        <f t="shared" si="58"/>
        <v>536.77257205023432</v>
      </c>
      <c r="E1370" s="20">
        <v>584.34</v>
      </c>
      <c r="F1370" s="152">
        <f>USD_CNY!B1158</f>
        <v>7.1637399999999998</v>
      </c>
      <c r="G1370" s="164">
        <f t="shared" si="52"/>
        <v>150</v>
      </c>
      <c r="H1370" s="164">
        <f t="shared" si="56"/>
        <v>16.399999999999977</v>
      </c>
    </row>
    <row r="1371" spans="1:8" x14ac:dyDescent="0.25">
      <c r="A1371" s="205">
        <v>43706</v>
      </c>
      <c r="B1371" s="20">
        <f t="shared" si="57"/>
        <v>628.91415760915027</v>
      </c>
      <c r="C1371" s="221">
        <v>4511</v>
      </c>
      <c r="D1371" s="20">
        <f t="shared" si="58"/>
        <v>537.53346804200885</v>
      </c>
      <c r="E1371" s="20">
        <v>589.48500000000001</v>
      </c>
      <c r="F1371" s="152">
        <f>USD_CNY!B1159</f>
        <v>7.1726799999999997</v>
      </c>
      <c r="G1371" s="164">
        <f t="shared" si="52"/>
        <v>12</v>
      </c>
      <c r="H1371" s="164">
        <f t="shared" si="56"/>
        <v>5.1449999999999818</v>
      </c>
    </row>
    <row r="1372" spans="1:8" x14ac:dyDescent="0.25">
      <c r="A1372" s="205">
        <v>43707</v>
      </c>
      <c r="B1372" s="20">
        <f t="shared" si="57"/>
        <v>624.15185365833202</v>
      </c>
      <c r="C1372" s="221">
        <v>4466</v>
      </c>
      <c r="D1372" s="20">
        <f t="shared" si="58"/>
        <v>533.46312278489916</v>
      </c>
      <c r="E1372" s="20">
        <v>583.21500000000003</v>
      </c>
      <c r="F1372" s="152">
        <f>USD_CNY!B1160</f>
        <v>7.1553100000000001</v>
      </c>
      <c r="G1372" s="164">
        <f t="shared" si="52"/>
        <v>-45</v>
      </c>
      <c r="H1372" s="164">
        <f t="shared" si="56"/>
        <v>-6.2699999999999818</v>
      </c>
    </row>
    <row r="1373" spans="1:8" x14ac:dyDescent="0.25">
      <c r="A1373" s="205">
        <v>43711</v>
      </c>
      <c r="B1373" s="20">
        <f t="shared" si="57"/>
        <v>628.88532475716067</v>
      </c>
      <c r="C1373" s="221">
        <v>4521</v>
      </c>
      <c r="D1373" s="20">
        <f t="shared" si="58"/>
        <v>537.5088245787698</v>
      </c>
      <c r="E1373" s="20">
        <v>590.60500000000002</v>
      </c>
      <c r="F1373" s="152">
        <f>USD_CNY!B1161</f>
        <v>7.1889099999999999</v>
      </c>
      <c r="G1373" s="164">
        <f t="shared" si="52"/>
        <v>55</v>
      </c>
      <c r="H1373" s="164">
        <f t="shared" si="56"/>
        <v>7.3899999999999864</v>
      </c>
    </row>
    <row r="1374" spans="1:8" x14ac:dyDescent="0.25">
      <c r="A1374" s="204"/>
      <c r="B1374" s="20"/>
      <c r="C1374" s="221"/>
      <c r="D1374" s="20"/>
      <c r="E1374" s="20"/>
      <c r="F1374" s="47"/>
    </row>
    <row r="1375" spans="1:8" x14ac:dyDescent="0.25">
      <c r="A1375" s="204"/>
      <c r="B1375" s="20"/>
      <c r="C1375" s="221"/>
      <c r="D1375" s="20"/>
      <c r="E1375" s="20"/>
      <c r="F1375" s="47"/>
    </row>
    <row r="1376" spans="1:8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0"/>
  <sheetViews>
    <sheetView zoomScale="85" zoomScaleNormal="85" workbookViewId="0">
      <pane ySplit="4" topLeftCell="A1353" activePane="bottomLeft" state="frozen"/>
      <selection pane="bottomLeft" activeCell="M1365" sqref="M1365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5" t="s">
        <v>749</v>
      </c>
      <c r="B1" s="425"/>
      <c r="C1" s="425"/>
      <c r="D1" s="425"/>
      <c r="E1" s="425"/>
      <c r="F1" s="425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2243.4840786997097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70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70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70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70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  <row r="1351" spans="1:8" x14ac:dyDescent="0.25">
      <c r="A1351" s="205">
        <v>43683</v>
      </c>
      <c r="B1351" s="3">
        <f t="shared" si="40"/>
        <v>2726.832169837845</v>
      </c>
      <c r="C1351" s="222">
        <v>19300</v>
      </c>
      <c r="D1351" s="3">
        <f t="shared" si="51"/>
        <v>2330.6257861861923</v>
      </c>
      <c r="E1351" s="222">
        <v>2321</v>
      </c>
      <c r="F1351" s="152">
        <f>USD_CNY!B1142</f>
        <v>7.0778100000000004</v>
      </c>
      <c r="G1351" s="164">
        <f t="shared" si="52"/>
        <v>-100</v>
      </c>
      <c r="H1351" s="403">
        <f t="shared" si="53"/>
        <v>-31</v>
      </c>
    </row>
    <row r="1352" spans="1:8" x14ac:dyDescent="0.25">
      <c r="A1352" s="205">
        <v>43684</v>
      </c>
      <c r="B1352" s="3">
        <f t="shared" si="40"/>
        <v>2703.2218336713536</v>
      </c>
      <c r="C1352" s="222">
        <v>19140</v>
      </c>
      <c r="D1352" s="3">
        <f t="shared" si="51"/>
        <v>2310.4460116849177</v>
      </c>
      <c r="E1352" s="222">
        <v>2328</v>
      </c>
      <c r="F1352" s="152">
        <f>USD_CNY!B1143</f>
        <v>7.0804400000000003</v>
      </c>
      <c r="G1352" s="164">
        <f t="shared" si="52"/>
        <v>-160</v>
      </c>
      <c r="H1352" s="403">
        <f t="shared" si="53"/>
        <v>7</v>
      </c>
    </row>
    <row r="1353" spans="1:8" x14ac:dyDescent="0.25">
      <c r="A1353" s="205">
        <v>43685</v>
      </c>
      <c r="B1353" s="3">
        <f t="shared" si="40"/>
        <v>2681.6780289100734</v>
      </c>
      <c r="C1353" s="222">
        <v>18960</v>
      </c>
      <c r="D1353" s="3">
        <f t="shared" si="51"/>
        <v>2292.0325033419431</v>
      </c>
      <c r="E1353" s="222">
        <v>2258</v>
      </c>
      <c r="F1353" s="152">
        <f>USD_CNY!B1144</f>
        <v>7.0701999999999998</v>
      </c>
      <c r="G1353" s="164">
        <f t="shared" si="52"/>
        <v>-180</v>
      </c>
      <c r="H1353" s="403">
        <f t="shared" si="53"/>
        <v>-70</v>
      </c>
    </row>
    <row r="1354" spans="1:8" x14ac:dyDescent="0.25">
      <c r="A1354" s="205">
        <v>43686</v>
      </c>
      <c r="B1354" s="3">
        <f t="shared" si="40"/>
        <v>2691.6245967861578</v>
      </c>
      <c r="C1354" s="222">
        <v>19050</v>
      </c>
      <c r="D1354" s="3">
        <f t="shared" si="51"/>
        <v>2300.5338434069727</v>
      </c>
      <c r="E1354" s="222">
        <v>2272</v>
      </c>
      <c r="F1354" s="152">
        <f>USD_CNY!B1145</f>
        <v>7.0775100000000002</v>
      </c>
      <c r="G1354" s="164">
        <f t="shared" si="52"/>
        <v>90</v>
      </c>
      <c r="H1354" s="403">
        <f t="shared" si="53"/>
        <v>14</v>
      </c>
    </row>
    <row r="1355" spans="1:8" x14ac:dyDescent="0.25">
      <c r="A1355" s="205">
        <v>43689</v>
      </c>
      <c r="B1355" s="3">
        <f t="shared" si="40"/>
        <v>2645.730234237385</v>
      </c>
      <c r="C1355" s="222">
        <v>18760</v>
      </c>
      <c r="D1355" s="3">
        <f t="shared" si="51"/>
        <v>2261.3078925105856</v>
      </c>
      <c r="E1355" s="222">
        <v>2262.5</v>
      </c>
      <c r="F1355" s="152">
        <f>USD_CNY!B1146</f>
        <v>7.0906700000000003</v>
      </c>
      <c r="G1355" s="164">
        <f t="shared" si="52"/>
        <v>-290</v>
      </c>
      <c r="H1355" s="403">
        <f t="shared" si="53"/>
        <v>-9.5</v>
      </c>
    </row>
    <row r="1356" spans="1:8" x14ac:dyDescent="0.25">
      <c r="A1356" s="205">
        <v>43690</v>
      </c>
      <c r="B1356" s="3">
        <f t="shared" si="40"/>
        <v>2674.0002085100268</v>
      </c>
      <c r="C1356" s="222">
        <v>18980</v>
      </c>
      <c r="D1356" s="3">
        <f t="shared" si="51"/>
        <v>2285.4702636837837</v>
      </c>
      <c r="E1356" s="222">
        <v>2239</v>
      </c>
      <c r="F1356" s="152">
        <f>USD_CNY!B1147</f>
        <v>7.0979799999999997</v>
      </c>
      <c r="G1356" s="164">
        <f t="shared" si="52"/>
        <v>220</v>
      </c>
      <c r="H1356" s="403">
        <f t="shared" si="53"/>
        <v>-23.5</v>
      </c>
    </row>
    <row r="1357" spans="1:8" x14ac:dyDescent="0.25">
      <c r="A1357" s="205">
        <v>43691</v>
      </c>
      <c r="B1357" s="3">
        <f t="shared" si="40"/>
        <v>2700.5860271678953</v>
      </c>
      <c r="C1357" s="222">
        <v>19000</v>
      </c>
      <c r="D1357" s="3">
        <f t="shared" si="51"/>
        <v>2308.1931856135857</v>
      </c>
      <c r="E1357" s="222">
        <v>2263</v>
      </c>
      <c r="F1357" s="152">
        <f>USD_CNY!B1148</f>
        <v>7.0355100000000004</v>
      </c>
      <c r="G1357" s="164">
        <f t="shared" si="52"/>
        <v>20</v>
      </c>
      <c r="H1357" s="403">
        <f t="shared" si="53"/>
        <v>24</v>
      </c>
    </row>
    <row r="1358" spans="1:8" x14ac:dyDescent="0.25">
      <c r="A1358" s="205">
        <v>43692</v>
      </c>
      <c r="B1358" s="3">
        <f t="shared" si="40"/>
        <v>2679.8920094363993</v>
      </c>
      <c r="C1358" s="222">
        <v>18880</v>
      </c>
      <c r="D1358" s="3">
        <f t="shared" si="51"/>
        <v>2290.5059909712818</v>
      </c>
      <c r="E1358" s="222">
        <v>2269</v>
      </c>
      <c r="F1358" s="152">
        <f>USD_CNY!B1149</f>
        <v>7.0450600000000003</v>
      </c>
      <c r="G1358" s="164">
        <f t="shared" si="52"/>
        <v>-120</v>
      </c>
      <c r="H1358" s="403">
        <f t="shared" si="53"/>
        <v>6</v>
      </c>
    </row>
    <row r="1359" spans="1:8" x14ac:dyDescent="0.25">
      <c r="A1359" s="205">
        <v>43693</v>
      </c>
      <c r="B1359" s="3">
        <f t="shared" si="40"/>
        <v>2665.8045341364782</v>
      </c>
      <c r="C1359" s="222">
        <v>18800</v>
      </c>
      <c r="D1359" s="3">
        <f t="shared" si="51"/>
        <v>2278.4654137918619</v>
      </c>
      <c r="E1359" s="222">
        <v>2262</v>
      </c>
      <c r="F1359" s="152">
        <f>USD_CNY!B1150</f>
        <v>7.0522799999999997</v>
      </c>
      <c r="G1359" s="164">
        <f t="shared" si="52"/>
        <v>-80</v>
      </c>
      <c r="H1359" s="403">
        <f t="shared" si="53"/>
        <v>-7</v>
      </c>
    </row>
    <row r="1360" spans="1:8" x14ac:dyDescent="0.25">
      <c r="A1360" s="205">
        <v>43696</v>
      </c>
      <c r="B1360" s="3">
        <f t="shared" si="40"/>
        <v>2655.6661059630615</v>
      </c>
      <c r="C1360" s="222">
        <v>18740</v>
      </c>
      <c r="D1360" s="3">
        <f t="shared" si="51"/>
        <v>2269.8000905667195</v>
      </c>
      <c r="E1360" s="222">
        <v>2264.5</v>
      </c>
      <c r="F1360" s="152">
        <f>USD_CNY!B1151</f>
        <v>7.05661</v>
      </c>
      <c r="G1360" s="164">
        <f t="shared" si="52"/>
        <v>-60</v>
      </c>
      <c r="H1360" s="403">
        <f t="shared" si="53"/>
        <v>2.5</v>
      </c>
    </row>
    <row r="1361" spans="1:8" x14ac:dyDescent="0.25">
      <c r="A1361" s="205">
        <v>43697</v>
      </c>
      <c r="B1361" s="3">
        <f t="shared" si="40"/>
        <v>2667.842949302501</v>
      </c>
      <c r="C1361" s="222">
        <v>18870</v>
      </c>
      <c r="D1361" s="3">
        <f t="shared" si="51"/>
        <v>2280.2076489764968</v>
      </c>
      <c r="E1361" s="222">
        <v>2238</v>
      </c>
      <c r="F1361" s="152">
        <f>USD_CNY!B1152</f>
        <v>7.0731299999999999</v>
      </c>
      <c r="G1361" s="164">
        <f t="shared" si="52"/>
        <v>130</v>
      </c>
      <c r="H1361" s="403">
        <f t="shared" si="53"/>
        <v>-26.5</v>
      </c>
    </row>
    <row r="1362" spans="1:8" x14ac:dyDescent="0.25">
      <c r="A1362" s="205">
        <v>43698</v>
      </c>
      <c r="B1362" s="3">
        <f t="shared" si="40"/>
        <v>2652.6965539034459</v>
      </c>
      <c r="C1362" s="222">
        <v>18720</v>
      </c>
      <c r="D1362" s="3">
        <f t="shared" si="51"/>
        <v>2267.2620118832874</v>
      </c>
      <c r="E1362" s="222">
        <v>2226</v>
      </c>
      <c r="F1362" s="152">
        <f>USD_CNY!B1153</f>
        <v>7.0569699999999997</v>
      </c>
      <c r="G1362" s="164">
        <f t="shared" si="52"/>
        <v>-150</v>
      </c>
      <c r="H1362" s="403">
        <f t="shared" si="53"/>
        <v>-12</v>
      </c>
    </row>
    <row r="1363" spans="1:8" x14ac:dyDescent="0.25">
      <c r="A1363" s="205">
        <v>43699</v>
      </c>
      <c r="B1363" s="3">
        <f t="shared" si="40"/>
        <v>2657.5400465739895</v>
      </c>
      <c r="C1363" s="222">
        <v>18830</v>
      </c>
      <c r="D1363" s="3">
        <f t="shared" si="51"/>
        <v>2271.4017492085381</v>
      </c>
      <c r="E1363" s="222">
        <v>2257</v>
      </c>
      <c r="F1363" s="152">
        <f>USD_CNY!B1154</f>
        <v>7.0854999999999997</v>
      </c>
      <c r="G1363" s="164">
        <f t="shared" si="52"/>
        <v>110</v>
      </c>
      <c r="H1363" s="403">
        <f t="shared" si="53"/>
        <v>31</v>
      </c>
    </row>
    <row r="1364" spans="1:8" x14ac:dyDescent="0.25">
      <c r="A1364" s="205">
        <v>43700</v>
      </c>
      <c r="B1364" s="3">
        <f t="shared" si="40"/>
        <v>2630.1331267169121</v>
      </c>
      <c r="C1364" s="222">
        <v>18670</v>
      </c>
      <c r="D1364" s="3">
        <f t="shared" si="51"/>
        <v>2247.9770313819763</v>
      </c>
      <c r="E1364" s="222">
        <v>2247</v>
      </c>
      <c r="F1364" s="152">
        <f>USD_CNY!B1155</f>
        <v>7.0984999999999996</v>
      </c>
      <c r="G1364" s="164">
        <f t="shared" si="52"/>
        <v>-160</v>
      </c>
      <c r="H1364" s="403">
        <f t="shared" si="53"/>
        <v>-10</v>
      </c>
    </row>
    <row r="1365" spans="1:8" x14ac:dyDescent="0.25">
      <c r="A1365" s="205">
        <v>43703</v>
      </c>
      <c r="B1365" s="3">
        <f t="shared" si="40"/>
        <v>2607.0394253621507</v>
      </c>
      <c r="C1365" s="222">
        <v>18670</v>
      </c>
      <c r="D1365" s="3">
        <f t="shared" si="51"/>
        <v>2228.2388250958556</v>
      </c>
      <c r="E1365" s="222">
        <v>2261</v>
      </c>
      <c r="F1365" s="152">
        <f>USD_CNY!B1156</f>
        <v>7.1613800000000003</v>
      </c>
      <c r="G1365" s="164">
        <f t="shared" si="52"/>
        <v>0</v>
      </c>
      <c r="H1365" s="403">
        <f t="shared" si="53"/>
        <v>14</v>
      </c>
    </row>
    <row r="1366" spans="1:8" x14ac:dyDescent="0.25">
      <c r="A1366" s="205">
        <v>43704</v>
      </c>
      <c r="B1366" s="3">
        <f t="shared" si="40"/>
        <v>2635.8119164903419</v>
      </c>
      <c r="C1366" s="222">
        <v>18910</v>
      </c>
      <c r="D1366" s="3">
        <f t="shared" si="51"/>
        <v>2252.8306978549931</v>
      </c>
      <c r="E1366" s="222">
        <v>2261</v>
      </c>
      <c r="F1366" s="152">
        <f>USD_CNY!B1157</f>
        <v>7.1742600000000003</v>
      </c>
      <c r="G1366" s="164">
        <f t="shared" si="52"/>
        <v>240</v>
      </c>
      <c r="H1366" s="403">
        <f t="shared" si="53"/>
        <v>0</v>
      </c>
    </row>
    <row r="1367" spans="1:8" x14ac:dyDescent="0.25">
      <c r="A1367" s="205">
        <v>43705</v>
      </c>
      <c r="B1367" s="3">
        <f t="shared" si="40"/>
        <v>2646.6622183384657</v>
      </c>
      <c r="C1367" s="222">
        <v>18960</v>
      </c>
      <c r="D1367" s="3">
        <f t="shared" si="51"/>
        <v>2262.1044601183467</v>
      </c>
      <c r="E1367" s="222">
        <v>2270</v>
      </c>
      <c r="F1367" s="152">
        <f>USD_CNY!B1158</f>
        <v>7.1637399999999998</v>
      </c>
      <c r="G1367" s="164">
        <f t="shared" si="52"/>
        <v>50</v>
      </c>
      <c r="H1367" s="403">
        <f t="shared" si="53"/>
        <v>9</v>
      </c>
    </row>
    <row r="1368" spans="1:8" x14ac:dyDescent="0.25">
      <c r="A1368" s="205">
        <v>43706</v>
      </c>
      <c r="B1368" s="3">
        <f t="shared" si="40"/>
        <v>2641.9692499874527</v>
      </c>
      <c r="C1368" s="222">
        <v>18950</v>
      </c>
      <c r="D1368" s="3">
        <f t="shared" si="51"/>
        <v>2258.0933760576522</v>
      </c>
      <c r="E1368" s="222">
        <v>2261</v>
      </c>
      <c r="F1368" s="152">
        <f>USD_CNY!B1159</f>
        <v>7.1726799999999997</v>
      </c>
      <c r="G1368" s="164">
        <f t="shared" si="52"/>
        <v>-10</v>
      </c>
      <c r="H1368" s="403">
        <f t="shared" si="53"/>
        <v>-9</v>
      </c>
    </row>
    <row r="1369" spans="1:8" x14ac:dyDescent="0.25">
      <c r="A1369" s="205">
        <v>43707</v>
      </c>
      <c r="B1369" s="3">
        <f t="shared" si="40"/>
        <v>2635.8047380197363</v>
      </c>
      <c r="C1369" s="222">
        <v>18860</v>
      </c>
      <c r="D1369" s="3">
        <f t="shared" si="51"/>
        <v>2252.8245624100314</v>
      </c>
      <c r="E1369" s="222">
        <v>2285</v>
      </c>
      <c r="F1369" s="152">
        <f>USD_CNY!B1160</f>
        <v>7.1553100000000001</v>
      </c>
      <c r="G1369" s="164">
        <f t="shared" si="52"/>
        <v>-90</v>
      </c>
      <c r="H1369" s="403">
        <f t="shared" si="53"/>
        <v>24</v>
      </c>
    </row>
    <row r="1370" spans="1:8" x14ac:dyDescent="0.25">
      <c r="A1370" s="205">
        <v>43711</v>
      </c>
      <c r="B1370" s="3">
        <f t="shared" si="40"/>
        <v>2624.8763720786601</v>
      </c>
      <c r="C1370" s="222">
        <v>18870</v>
      </c>
      <c r="D1370" s="3">
        <f t="shared" si="51"/>
        <v>2243.4840786997097</v>
      </c>
      <c r="E1370" s="222">
        <v>2238.5</v>
      </c>
      <c r="F1370" s="152">
        <f>USD_CNY!B1161</f>
        <v>7.1889099999999999</v>
      </c>
      <c r="G1370" s="164">
        <f t="shared" si="52"/>
        <v>10</v>
      </c>
      <c r="H1370" s="403">
        <f t="shared" si="53"/>
        <v>-46.5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7"/>
  <sheetViews>
    <sheetView zoomScale="115" zoomScaleNormal="115" workbookViewId="0">
      <pane ySplit="5" topLeftCell="A908" activePane="bottomLeft" state="frozen"/>
      <selection pane="bottomLeft" activeCell="N919" sqref="N9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917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917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917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917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4">
        <v>43683</v>
      </c>
      <c r="B898" s="95">
        <f t="shared" si="28"/>
        <v>16770.72427770737</v>
      </c>
      <c r="C898" s="254">
        <v>118700</v>
      </c>
      <c r="D898" s="95">
        <f t="shared" si="45"/>
        <v>14333.952374108863</v>
      </c>
      <c r="E898" s="254">
        <v>14860</v>
      </c>
      <c r="F898" s="159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4">
        <v>43684</v>
      </c>
      <c r="B899" s="95">
        <f t="shared" si="28"/>
        <v>16743.309737812902</v>
      </c>
      <c r="C899" s="254">
        <v>118550</v>
      </c>
      <c r="D899" s="95">
        <f t="shared" si="45"/>
        <v>14310.521143429833</v>
      </c>
      <c r="E899" s="254">
        <v>15020</v>
      </c>
      <c r="F899" s="159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4">
        <v>43685</v>
      </c>
      <c r="B900" s="95">
        <f t="shared" si="28"/>
        <v>17665.695454159712</v>
      </c>
      <c r="C900" s="254">
        <v>124900</v>
      </c>
      <c r="D900" s="95">
        <f t="shared" si="45"/>
        <v>15098.88500355531</v>
      </c>
      <c r="E900" s="254">
        <v>14740</v>
      </c>
      <c r="F900" s="159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4">
        <v>43686</v>
      </c>
      <c r="B901" s="95">
        <f t="shared" si="28"/>
        <v>17795.806717334202</v>
      </c>
      <c r="C901" s="254">
        <v>125950</v>
      </c>
      <c r="D901" s="95">
        <f t="shared" si="45"/>
        <v>15210.091211396755</v>
      </c>
      <c r="E901" s="254">
        <v>15495</v>
      </c>
      <c r="F901" s="159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4">
        <v>43689</v>
      </c>
      <c r="B902" s="95">
        <f t="shared" si="28"/>
        <v>17381.996341671518</v>
      </c>
      <c r="C902" s="254">
        <v>123250</v>
      </c>
      <c r="D902" s="95">
        <f t="shared" si="45"/>
        <v>14856.407129633777</v>
      </c>
      <c r="E902" s="254">
        <v>15620</v>
      </c>
      <c r="F902" s="159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4">
        <v>43690</v>
      </c>
      <c r="B903" s="95">
        <f t="shared" si="28"/>
        <v>17455.670486532788</v>
      </c>
      <c r="C903" s="254">
        <v>123900</v>
      </c>
      <c r="D903" s="95">
        <f t="shared" si="45"/>
        <v>14919.37648421606</v>
      </c>
      <c r="E903" s="254">
        <v>15635</v>
      </c>
      <c r="F903" s="159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4">
        <v>43691</v>
      </c>
      <c r="B904" s="95">
        <f t="shared" si="28"/>
        <v>17496.954733914099</v>
      </c>
      <c r="C904" s="254">
        <v>123100</v>
      </c>
      <c r="D904" s="95">
        <f t="shared" si="45"/>
        <v>14954.662165738548</v>
      </c>
      <c r="E904" s="254">
        <v>15725</v>
      </c>
      <c r="F904" s="159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4">
        <v>43692</v>
      </c>
      <c r="B905" s="95">
        <f t="shared" si="28"/>
        <v>17551.30545375057</v>
      </c>
      <c r="C905" s="254">
        <v>123650</v>
      </c>
      <c r="D905" s="95">
        <f t="shared" si="45"/>
        <v>15001.115772436386</v>
      </c>
      <c r="E905" s="254">
        <v>16050</v>
      </c>
      <c r="F905" s="159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4">
        <v>43693</v>
      </c>
      <c r="B906" s="95">
        <f t="shared" si="28"/>
        <v>17958.731077041753</v>
      </c>
      <c r="C906" s="254">
        <v>126650</v>
      </c>
      <c r="D906" s="95">
        <f t="shared" si="45"/>
        <v>15349.342800890388</v>
      </c>
      <c r="E906" s="254">
        <v>15990</v>
      </c>
      <c r="F906" s="159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4">
        <v>43696</v>
      </c>
      <c r="B907" s="95">
        <f t="shared" si="28"/>
        <v>17862.684773566911</v>
      </c>
      <c r="C907" s="254">
        <v>126050</v>
      </c>
      <c r="D907" s="95">
        <f t="shared" si="45"/>
        <v>15267.251943219582</v>
      </c>
      <c r="E907" s="254">
        <v>16090</v>
      </c>
      <c r="F907" s="159">
        <f>USD_CNY!B1151</f>
        <v>7.05661</v>
      </c>
      <c r="G907" s="95">
        <f t="shared" si="48"/>
        <v>-600</v>
      </c>
      <c r="H907" s="95">
        <f t="shared" si="47"/>
        <v>100</v>
      </c>
    </row>
    <row r="908" spans="1:8" x14ac:dyDescent="0.2">
      <c r="A908" s="314">
        <v>43697</v>
      </c>
      <c r="B908" s="95">
        <f t="shared" si="28"/>
        <v>17665.446556192237</v>
      </c>
      <c r="C908" s="254">
        <v>124950</v>
      </c>
      <c r="D908" s="95">
        <f t="shared" si="45"/>
        <v>15098.672270249775</v>
      </c>
      <c r="E908" s="254">
        <v>16005</v>
      </c>
      <c r="F908" s="159">
        <f>USD_CNY!B1152</f>
        <v>7.0731299999999999</v>
      </c>
      <c r="G908" s="95">
        <f t="shared" si="48"/>
        <v>-1100</v>
      </c>
      <c r="H908" s="95">
        <f t="shared" si="47"/>
        <v>-85</v>
      </c>
    </row>
    <row r="909" spans="1:8" x14ac:dyDescent="0.2">
      <c r="A909" s="314">
        <v>43698</v>
      </c>
      <c r="B909" s="95">
        <f t="shared" si="28"/>
        <v>17542.939816946935</v>
      </c>
      <c r="C909" s="254">
        <v>123800</v>
      </c>
      <c r="D909" s="95">
        <f t="shared" si="45"/>
        <v>14993.965655510201</v>
      </c>
      <c r="E909" s="254">
        <v>15860</v>
      </c>
      <c r="F909" s="159">
        <f>USD_CNY!B1153</f>
        <v>7.0569699999999997</v>
      </c>
      <c r="G909" s="95">
        <f t="shared" si="48"/>
        <v>-1150</v>
      </c>
      <c r="H909" s="95">
        <f t="shared" si="47"/>
        <v>-145</v>
      </c>
    </row>
    <row r="910" spans="1:8" x14ac:dyDescent="0.2">
      <c r="A910" s="314">
        <v>43699</v>
      </c>
      <c r="B910" s="95">
        <f t="shared" si="28"/>
        <v>17472.302589796062</v>
      </c>
      <c r="C910" s="254">
        <v>123800</v>
      </c>
      <c r="D910" s="95">
        <f t="shared" si="45"/>
        <v>14933.591957090652</v>
      </c>
      <c r="E910" s="254">
        <v>15755</v>
      </c>
      <c r="F910" s="159">
        <f>USD_CNY!B1154</f>
        <v>7.0854999999999997</v>
      </c>
      <c r="G910" s="95">
        <f t="shared" si="48"/>
        <v>0</v>
      </c>
      <c r="H910" s="95">
        <f t="shared" si="47"/>
        <v>-105</v>
      </c>
    </row>
    <row r="911" spans="1:8" x14ac:dyDescent="0.2">
      <c r="A911" s="314">
        <v>43700</v>
      </c>
      <c r="B911" s="95">
        <f t="shared" si="28"/>
        <v>17405.085581460873</v>
      </c>
      <c r="C911" s="254">
        <v>123550</v>
      </c>
      <c r="D911" s="95">
        <f t="shared" si="45"/>
        <v>14876.141522616132</v>
      </c>
      <c r="E911" s="254">
        <v>15780</v>
      </c>
      <c r="F911" s="159">
        <f>USD_CNY!B1155</f>
        <v>7.0984999999999996</v>
      </c>
      <c r="G911" s="95">
        <f t="shared" si="48"/>
        <v>-250</v>
      </c>
      <c r="H911" s="95">
        <f t="shared" si="47"/>
        <v>25</v>
      </c>
    </row>
    <row r="912" spans="1:8" x14ac:dyDescent="0.2">
      <c r="A912" s="314">
        <v>43703</v>
      </c>
      <c r="B912" s="95">
        <f t="shared" si="28"/>
        <v>17273.207119298237</v>
      </c>
      <c r="C912" s="254">
        <v>123700</v>
      </c>
      <c r="D912" s="95">
        <f t="shared" si="45"/>
        <v>14763.424888289092</v>
      </c>
      <c r="E912" s="254">
        <v>15755</v>
      </c>
      <c r="F912" s="159">
        <f>USD_CNY!B1156</f>
        <v>7.1613800000000003</v>
      </c>
      <c r="G912" s="95">
        <f t="shared" si="48"/>
        <v>150</v>
      </c>
      <c r="H912" s="95">
        <f t="shared" si="47"/>
        <v>-25</v>
      </c>
    </row>
    <row r="913" spans="1:8" x14ac:dyDescent="0.2">
      <c r="A913" s="314">
        <v>43704</v>
      </c>
      <c r="B913" s="95">
        <f t="shared" si="28"/>
        <v>17500.062724239153</v>
      </c>
      <c r="C913" s="254">
        <v>125550</v>
      </c>
      <c r="D913" s="95">
        <f t="shared" si="45"/>
        <v>14957.318567725773</v>
      </c>
      <c r="E913" s="254">
        <v>15755</v>
      </c>
      <c r="F913" s="159">
        <f>USD_CNY!B1157</f>
        <v>7.1742600000000003</v>
      </c>
      <c r="G913" s="95">
        <f t="shared" si="48"/>
        <v>1850</v>
      </c>
      <c r="H913" s="95">
        <f t="shared" si="47"/>
        <v>0</v>
      </c>
    </row>
    <row r="914" spans="1:8" x14ac:dyDescent="0.2">
      <c r="A914" s="314">
        <v>43705</v>
      </c>
      <c r="B914" s="95">
        <f t="shared" si="28"/>
        <v>17476.904521939658</v>
      </c>
      <c r="C914" s="254">
        <v>125200</v>
      </c>
      <c r="D914" s="95">
        <f t="shared" si="45"/>
        <v>14937.525232427059</v>
      </c>
      <c r="E914" s="254">
        <v>15905</v>
      </c>
      <c r="F914" s="159">
        <f>USD_CNY!B1158</f>
        <v>7.1637399999999998</v>
      </c>
      <c r="G914" s="95">
        <f t="shared" si="48"/>
        <v>-350</v>
      </c>
      <c r="H914" s="95">
        <f t="shared" si="47"/>
        <v>150</v>
      </c>
    </row>
    <row r="915" spans="1:8" x14ac:dyDescent="0.2">
      <c r="A915" s="314">
        <v>43706</v>
      </c>
      <c r="B915" s="95">
        <f t="shared" si="28"/>
        <v>17699.102706380323</v>
      </c>
      <c r="C915" s="254">
        <v>126950</v>
      </c>
      <c r="D915" s="95">
        <f t="shared" si="45"/>
        <v>15127.438210581473</v>
      </c>
      <c r="E915" s="254">
        <v>16025</v>
      </c>
      <c r="F915" s="159">
        <f>USD_CNY!B1159</f>
        <v>7.1726799999999997</v>
      </c>
      <c r="G915" s="95">
        <f t="shared" si="48"/>
        <v>1750</v>
      </c>
      <c r="H915" s="95">
        <f t="shared" si="47"/>
        <v>120</v>
      </c>
    </row>
    <row r="916" spans="1:8" x14ac:dyDescent="0.2">
      <c r="A916" s="314">
        <v>43707</v>
      </c>
      <c r="B916" s="95">
        <f t="shared" si="28"/>
        <v>18112.422802086843</v>
      </c>
      <c r="C916" s="254">
        <v>129600</v>
      </c>
      <c r="D916" s="95">
        <f t="shared" si="45"/>
        <v>15480.703249646875</v>
      </c>
      <c r="E916" s="254">
        <v>16345</v>
      </c>
      <c r="F916" s="159">
        <f>USD_CNY!B1160</f>
        <v>7.1553100000000001</v>
      </c>
      <c r="G916" s="95">
        <f t="shared" si="48"/>
        <v>2650</v>
      </c>
      <c r="H916" s="95">
        <f t="shared" si="47"/>
        <v>320</v>
      </c>
    </row>
    <row r="917" spans="1:8" x14ac:dyDescent="0.2">
      <c r="A917" s="314">
        <v>43711</v>
      </c>
      <c r="B917" s="95">
        <f t="shared" si="28"/>
        <v>20552.489876768523</v>
      </c>
      <c r="C917" s="254">
        <v>147750</v>
      </c>
      <c r="D917" s="95">
        <f t="shared" si="45"/>
        <v>17566.23066390472</v>
      </c>
      <c r="E917" s="254">
        <v>18625</v>
      </c>
      <c r="F917" s="159">
        <f>USD_CNY!B1161</f>
        <v>7.1889099999999999</v>
      </c>
      <c r="G917" s="95">
        <f t="shared" si="48"/>
        <v>18150</v>
      </c>
      <c r="H917" s="95">
        <f t="shared" si="47"/>
        <v>2280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workbookViewId="0">
      <pane xSplit="1" ySplit="5" topLeftCell="B243" activePane="bottomRight" state="frozen"/>
      <selection pane="topRight" activeCell="B1" sqref="B1"/>
      <selection pane="bottomLeft" activeCell="A6" sqref="A6"/>
      <selection pane="bottomRight" activeCell="P247" sqref="P247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52" si="38">+IF(F198=0,"",C198/F198)</f>
        <v>259.72002181648185</v>
      </c>
      <c r="C198" s="333">
        <v>1800</v>
      </c>
      <c r="D198" s="1">
        <f t="shared" ref="D198:D252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52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  <row r="233" spans="1:7" x14ac:dyDescent="0.25">
      <c r="A233" s="314">
        <v>43683</v>
      </c>
      <c r="B233" s="1">
        <f t="shared" si="38"/>
        <v>254.31595366363322</v>
      </c>
      <c r="C233" s="333">
        <v>1800</v>
      </c>
      <c r="D233" s="1">
        <f t="shared" si="39"/>
        <v>217.36406296037029</v>
      </c>
      <c r="F233" s="1">
        <f>USD_CNY!B1142</f>
        <v>7.0778100000000004</v>
      </c>
      <c r="G233" s="323">
        <f t="shared" si="40"/>
        <v>0</v>
      </c>
    </row>
    <row r="234" spans="1:7" x14ac:dyDescent="0.25">
      <c r="A234" s="314">
        <v>43684</v>
      </c>
      <c r="B234" s="1">
        <f t="shared" si="38"/>
        <v>254.22148906000191</v>
      </c>
      <c r="C234" s="333">
        <v>1800</v>
      </c>
      <c r="D234" s="1">
        <f t="shared" si="39"/>
        <v>217.28332398290763</v>
      </c>
      <c r="F234" s="1">
        <f>USD_CNY!B1143</f>
        <v>7.0804400000000003</v>
      </c>
      <c r="G234" s="323">
        <f t="shared" si="40"/>
        <v>0</v>
      </c>
    </row>
    <row r="235" spans="1:7" x14ac:dyDescent="0.25">
      <c r="A235" s="314">
        <v>43685</v>
      </c>
      <c r="B235" s="1">
        <f t="shared" si="38"/>
        <v>254.58968628893101</v>
      </c>
      <c r="C235" s="333">
        <v>1800</v>
      </c>
      <c r="D235" s="1">
        <f t="shared" si="39"/>
        <v>217.59802246917181</v>
      </c>
      <c r="F235" s="1">
        <f>USD_CNY!B1144</f>
        <v>7.0701999999999998</v>
      </c>
      <c r="G235" s="323">
        <f t="shared" si="40"/>
        <v>0</v>
      </c>
    </row>
    <row r="236" spans="1:7" x14ac:dyDescent="0.25">
      <c r="A236" s="314">
        <v>43686</v>
      </c>
      <c r="B236" s="1">
        <f t="shared" si="38"/>
        <v>254.32673355459758</v>
      </c>
      <c r="C236" s="333">
        <v>1800</v>
      </c>
      <c r="D236" s="1">
        <f t="shared" si="39"/>
        <v>217.3732765423911</v>
      </c>
      <c r="F236" s="1">
        <f>USD_CNY!B1145</f>
        <v>7.0775100000000002</v>
      </c>
      <c r="G236" s="323">
        <f t="shared" si="40"/>
        <v>0</v>
      </c>
    </row>
    <row r="237" spans="1:7" x14ac:dyDescent="0.25">
      <c r="A237" s="314">
        <v>43689</v>
      </c>
      <c r="B237" s="1">
        <f t="shared" si="38"/>
        <v>253.85471330635892</v>
      </c>
      <c r="C237" s="333">
        <v>1800</v>
      </c>
      <c r="D237" s="1">
        <f t="shared" si="39"/>
        <v>216.96984043278542</v>
      </c>
      <c r="F237" s="1">
        <f>USD_CNY!B1146</f>
        <v>7.0906700000000003</v>
      </c>
      <c r="G237" s="323">
        <f t="shared" si="40"/>
        <v>0</v>
      </c>
    </row>
    <row r="238" spans="1:7" x14ac:dyDescent="0.25">
      <c r="A238" s="314">
        <v>43690</v>
      </c>
      <c r="B238" s="1">
        <f t="shared" si="38"/>
        <v>253.59327583340612</v>
      </c>
      <c r="C238" s="333">
        <v>1800</v>
      </c>
      <c r="D238" s="1">
        <f t="shared" si="39"/>
        <v>216.74638960120183</v>
      </c>
      <c r="F238" s="1">
        <f>USD_CNY!B1147</f>
        <v>7.0979799999999997</v>
      </c>
      <c r="G238" s="323">
        <f t="shared" si="40"/>
        <v>0</v>
      </c>
    </row>
    <row r="239" spans="1:7" x14ac:dyDescent="0.25">
      <c r="A239" s="314">
        <v>43691</v>
      </c>
      <c r="B239" s="1">
        <f t="shared" si="38"/>
        <v>262.95179738213716</v>
      </c>
      <c r="C239" s="333">
        <v>1850</v>
      </c>
      <c r="D239" s="1">
        <f t="shared" si="39"/>
        <v>224.74512596763861</v>
      </c>
      <c r="F239" s="1">
        <f>USD_CNY!B1148</f>
        <v>7.0355100000000004</v>
      </c>
      <c r="G239" s="323">
        <f t="shared" si="40"/>
        <v>50</v>
      </c>
    </row>
    <row r="240" spans="1:7" x14ac:dyDescent="0.25">
      <c r="A240" s="314">
        <v>43692</v>
      </c>
      <c r="B240" s="1">
        <f t="shared" si="38"/>
        <v>262.59535050091836</v>
      </c>
      <c r="C240" s="333">
        <v>1850</v>
      </c>
      <c r="D240" s="1">
        <f t="shared" si="39"/>
        <v>224.44047051360545</v>
      </c>
      <c r="F240" s="1">
        <f>USD_CNY!B1149</f>
        <v>7.0450600000000003</v>
      </c>
      <c r="G240" s="323">
        <f t="shared" si="40"/>
        <v>0</v>
      </c>
    </row>
    <row r="241" spans="1:7" x14ac:dyDescent="0.25">
      <c r="A241" s="314">
        <v>43693</v>
      </c>
      <c r="B241" s="1">
        <f t="shared" si="38"/>
        <v>262.32651000811086</v>
      </c>
      <c r="C241" s="333">
        <v>1850</v>
      </c>
      <c r="D241" s="1">
        <f t="shared" si="39"/>
        <v>224.21069231462468</v>
      </c>
      <c r="F241" s="1">
        <f>USD_CNY!B1150</f>
        <v>7.0522799999999997</v>
      </c>
      <c r="G241" s="323">
        <f t="shared" si="40"/>
        <v>0</v>
      </c>
    </row>
    <row r="242" spans="1:7" x14ac:dyDescent="0.25">
      <c r="A242" s="314">
        <v>43696</v>
      </c>
      <c r="B242" s="1">
        <f t="shared" si="38"/>
        <v>262.16554407853062</v>
      </c>
      <c r="C242" s="333">
        <v>1850</v>
      </c>
      <c r="D242" s="1">
        <f t="shared" si="39"/>
        <v>224.07311459703473</v>
      </c>
      <c r="F242" s="1">
        <f>USD_CNY!B1151</f>
        <v>7.05661</v>
      </c>
      <c r="G242" s="323">
        <f t="shared" si="40"/>
        <v>0</v>
      </c>
    </row>
    <row r="243" spans="1:7" x14ac:dyDescent="0.25">
      <c r="A243" s="314">
        <v>43697</v>
      </c>
      <c r="B243" s="1">
        <f t="shared" si="38"/>
        <v>261.55323032377464</v>
      </c>
      <c r="C243" s="333">
        <v>1850</v>
      </c>
      <c r="D243" s="1">
        <f t="shared" si="39"/>
        <v>223.54976950749972</v>
      </c>
      <c r="F243" s="1">
        <f>USD_CNY!B1152</f>
        <v>7.0731299999999999</v>
      </c>
      <c r="G243" s="323">
        <f t="shared" si="40"/>
        <v>0</v>
      </c>
    </row>
    <row r="244" spans="1:7" x14ac:dyDescent="0.25">
      <c r="A244" s="314">
        <v>43698</v>
      </c>
      <c r="B244" s="1">
        <f t="shared" si="38"/>
        <v>262.15217012400507</v>
      </c>
      <c r="C244" s="333">
        <v>1850</v>
      </c>
      <c r="D244" s="1">
        <f t="shared" si="39"/>
        <v>224.06168386667102</v>
      </c>
      <c r="F244" s="1">
        <f>USD_CNY!B1153</f>
        <v>7.0569699999999997</v>
      </c>
      <c r="G244" s="323">
        <f t="shared" si="40"/>
        <v>0</v>
      </c>
    </row>
    <row r="245" spans="1:7" x14ac:dyDescent="0.25">
      <c r="A245" s="314">
        <v>43699</v>
      </c>
      <c r="B245" s="1">
        <f t="shared" si="38"/>
        <v>261.09660574412533</v>
      </c>
      <c r="C245" s="333">
        <v>1850</v>
      </c>
      <c r="D245" s="1">
        <f t="shared" si="39"/>
        <v>223.15949208899602</v>
      </c>
      <c r="F245" s="1">
        <f>USD_CNY!B1154</f>
        <v>7.0854999999999997</v>
      </c>
      <c r="G245" s="323">
        <f t="shared" si="40"/>
        <v>0</v>
      </c>
    </row>
    <row r="246" spans="1:7" x14ac:dyDescent="0.25">
      <c r="A246" s="314">
        <v>43700</v>
      </c>
      <c r="B246" s="1">
        <f t="shared" si="38"/>
        <v>267.66218215115873</v>
      </c>
      <c r="C246" s="333">
        <v>1900</v>
      </c>
      <c r="D246" s="1">
        <f t="shared" si="39"/>
        <v>228.77109585569124</v>
      </c>
      <c r="F246" s="1">
        <f>USD_CNY!B1155</f>
        <v>7.0984999999999996</v>
      </c>
      <c r="G246" s="323">
        <f t="shared" si="40"/>
        <v>50</v>
      </c>
    </row>
    <row r="247" spans="1:7" x14ac:dyDescent="0.25">
      <c r="A247" s="314">
        <v>43703</v>
      </c>
      <c r="B247" s="1">
        <f t="shared" si="38"/>
        <v>265.31199293990824</v>
      </c>
      <c r="C247" s="333">
        <v>1900</v>
      </c>
      <c r="D247" s="1">
        <f t="shared" si="39"/>
        <v>226.7623871281267</v>
      </c>
      <c r="F247" s="1">
        <f>USD_CNY!B1156</f>
        <v>7.1613800000000003</v>
      </c>
      <c r="G247" s="323">
        <f t="shared" si="40"/>
        <v>0</v>
      </c>
    </row>
    <row r="248" spans="1:7" x14ac:dyDescent="0.25">
      <c r="A248" s="314">
        <v>43704</v>
      </c>
      <c r="B248" s="1">
        <f t="shared" si="38"/>
        <v>264.83567643213377</v>
      </c>
      <c r="C248" s="333">
        <v>1900</v>
      </c>
      <c r="D248" s="1">
        <f t="shared" si="39"/>
        <v>226.35527900182373</v>
      </c>
      <c r="F248" s="1">
        <f>USD_CNY!B1157</f>
        <v>7.1742600000000003</v>
      </c>
      <c r="G248" s="323">
        <f t="shared" si="40"/>
        <v>0</v>
      </c>
    </row>
    <row r="249" spans="1:7" x14ac:dyDescent="0.25">
      <c r="A249" s="314">
        <v>43705</v>
      </c>
      <c r="B249" s="1">
        <f t="shared" si="38"/>
        <v>251.26540047517079</v>
      </c>
      <c r="C249" s="333">
        <v>1800</v>
      </c>
      <c r="D249" s="1">
        <f t="shared" si="39"/>
        <v>214.75675254288103</v>
      </c>
      <c r="F249" s="1">
        <f>USD_CNY!B1158</f>
        <v>7.1637399999999998</v>
      </c>
      <c r="G249" s="323">
        <f t="shared" si="40"/>
        <v>-100</v>
      </c>
    </row>
    <row r="250" spans="1:7" x14ac:dyDescent="0.25">
      <c r="A250" s="314">
        <v>43706</v>
      </c>
      <c r="B250" s="1">
        <f t="shared" si="38"/>
        <v>250.95222427321448</v>
      </c>
      <c r="C250" s="333">
        <v>1800</v>
      </c>
      <c r="D250" s="1">
        <f t="shared" si="39"/>
        <v>214.489080575397</v>
      </c>
      <c r="F250" s="1">
        <f>USD_CNY!B1159</f>
        <v>7.1726799999999997</v>
      </c>
      <c r="G250" s="323">
        <f t="shared" si="40"/>
        <v>0</v>
      </c>
    </row>
    <row r="251" spans="1:7" x14ac:dyDescent="0.25">
      <c r="A251" s="314">
        <v>43707</v>
      </c>
      <c r="B251" s="1">
        <f t="shared" si="38"/>
        <v>251.56142780676169</v>
      </c>
      <c r="C251" s="333">
        <v>1800</v>
      </c>
      <c r="D251" s="1">
        <f t="shared" si="39"/>
        <v>215.00976735620659</v>
      </c>
      <c r="F251" s="1">
        <f>USD_CNY!B1160</f>
        <v>7.1553100000000001</v>
      </c>
      <c r="G251" s="323">
        <f t="shared" si="40"/>
        <v>0</v>
      </c>
    </row>
    <row r="252" spans="1:7" x14ac:dyDescent="0.25">
      <c r="A252" s="314">
        <v>43711</v>
      </c>
      <c r="B252" s="1">
        <f t="shared" si="38"/>
        <v>250.3856634733221</v>
      </c>
      <c r="C252" s="333">
        <v>1800</v>
      </c>
      <c r="D252" s="1">
        <f t="shared" si="39"/>
        <v>214.004840575489</v>
      </c>
      <c r="F252" s="1">
        <f>USD_CNY!B1161</f>
        <v>7.1889099999999999</v>
      </c>
      <c r="G252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51" workbookViewId="0">
      <selection activeCell="N67" sqref="N67"/>
    </sheetView>
  </sheetViews>
  <sheetFormatPr defaultColWidth="9.140625"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8" t="s">
        <v>1035</v>
      </c>
      <c r="B1" s="418"/>
      <c r="C1" s="418"/>
      <c r="D1" s="418"/>
      <c r="E1" s="418"/>
      <c r="F1" s="418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9" t="s">
        <v>1034</v>
      </c>
      <c r="C3" s="420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67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67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57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  <row r="48" spans="1:7" ht="15.75" x14ac:dyDescent="0.25">
      <c r="A48" s="400">
        <v>43683</v>
      </c>
      <c r="B48" s="365">
        <f t="shared" si="3"/>
        <v>120.09364478560458</v>
      </c>
      <c r="C48" s="365">
        <v>850</v>
      </c>
      <c r="D48" s="365">
        <f t="shared" si="2"/>
        <v>102.64414084239708</v>
      </c>
      <c r="E48" s="392"/>
      <c r="F48" s="360">
        <f>USD_CNY!B1142</f>
        <v>7.0778100000000004</v>
      </c>
      <c r="G48" s="393">
        <f t="shared" si="1"/>
        <v>-44</v>
      </c>
    </row>
    <row r="49" spans="1:7" ht="15.75" x14ac:dyDescent="0.25">
      <c r="A49" s="400">
        <v>43684</v>
      </c>
      <c r="B49" s="365">
        <f t="shared" si="3"/>
        <v>114.39967007700086</v>
      </c>
      <c r="C49" s="365">
        <v>810</v>
      </c>
      <c r="D49" s="365">
        <f t="shared" si="2"/>
        <v>97.777495792308443</v>
      </c>
      <c r="E49" s="392"/>
      <c r="F49" s="360">
        <f>USD_CNY!B1143</f>
        <v>7.0804400000000003</v>
      </c>
      <c r="G49" s="393">
        <f t="shared" si="1"/>
        <v>-40</v>
      </c>
    </row>
    <row r="50" spans="1:7" ht="15.75" x14ac:dyDescent="0.25">
      <c r="A50" s="400">
        <v>43685</v>
      </c>
      <c r="B50" s="365">
        <f t="shared" si="3"/>
        <v>109.89788124805521</v>
      </c>
      <c r="C50" s="365">
        <v>777</v>
      </c>
      <c r="D50" s="365">
        <f t="shared" si="2"/>
        <v>93.929813032525828</v>
      </c>
      <c r="E50" s="392"/>
      <c r="F50" s="360">
        <f>USD_CNY!B1144</f>
        <v>7.0701999999999998</v>
      </c>
      <c r="G50" s="393">
        <f t="shared" si="1"/>
        <v>-33</v>
      </c>
    </row>
    <row r="51" spans="1:7" ht="15.75" x14ac:dyDescent="0.25">
      <c r="A51" s="400">
        <v>43686</v>
      </c>
      <c r="B51" s="365">
        <f t="shared" si="3"/>
        <v>109.78437331773462</v>
      </c>
      <c r="C51" s="365">
        <v>777</v>
      </c>
      <c r="D51" s="365">
        <f t="shared" si="2"/>
        <v>93.832797707465488</v>
      </c>
      <c r="E51" s="392"/>
      <c r="F51" s="360">
        <f>USD_CNY!B1145</f>
        <v>7.0775100000000002</v>
      </c>
      <c r="G51" s="393">
        <f t="shared" si="1"/>
        <v>0</v>
      </c>
    </row>
    <row r="52" spans="1:7" ht="15.75" x14ac:dyDescent="0.25">
      <c r="A52" s="400">
        <v>43689</v>
      </c>
      <c r="B52" s="365">
        <f t="shared" si="3"/>
        <v>108.87546592917171</v>
      </c>
      <c r="C52" s="365">
        <v>772</v>
      </c>
      <c r="D52" s="365">
        <f t="shared" si="2"/>
        <v>93.05595378561685</v>
      </c>
      <c r="E52" s="392"/>
      <c r="F52" s="360">
        <f>USD_CNY!B1146</f>
        <v>7.0906700000000003</v>
      </c>
      <c r="G52" s="393">
        <f t="shared" si="1"/>
        <v>-5</v>
      </c>
    </row>
    <row r="53" spans="1:7" ht="15.75" x14ac:dyDescent="0.25">
      <c r="A53" s="400">
        <v>43690</v>
      </c>
      <c r="B53" s="365">
        <f t="shared" si="3"/>
        <v>103.97324309169652</v>
      </c>
      <c r="C53" s="365">
        <v>738</v>
      </c>
      <c r="D53" s="365">
        <f t="shared" si="2"/>
        <v>88.86601973649276</v>
      </c>
      <c r="E53" s="392"/>
      <c r="F53" s="360">
        <f>USD_CNY!B1147</f>
        <v>7.0979799999999997</v>
      </c>
      <c r="G53" s="393">
        <f t="shared" si="1"/>
        <v>-34</v>
      </c>
    </row>
    <row r="54" spans="1:7" ht="15.75" x14ac:dyDescent="0.25">
      <c r="A54" s="400">
        <v>43691</v>
      </c>
      <c r="B54" s="365">
        <f t="shared" si="3"/>
        <v>102.62226903238002</v>
      </c>
      <c r="C54" s="365">
        <v>722</v>
      </c>
      <c r="D54" s="365">
        <f t="shared" si="2"/>
        <v>87.711341053316261</v>
      </c>
      <c r="E54" s="392"/>
      <c r="F54" s="360">
        <f>USD_CNY!B1148</f>
        <v>7.0355100000000004</v>
      </c>
      <c r="G54" s="393">
        <f t="shared" si="1"/>
        <v>-16</v>
      </c>
    </row>
    <row r="55" spans="1:7" ht="15.75" x14ac:dyDescent="0.25">
      <c r="A55" s="400">
        <v>43692</v>
      </c>
      <c r="B55" s="365">
        <f t="shared" si="3"/>
        <v>103.76064930603856</v>
      </c>
      <c r="C55" s="365">
        <v>731</v>
      </c>
      <c r="D55" s="365">
        <f t="shared" si="2"/>
        <v>88.684315646186803</v>
      </c>
      <c r="E55" s="392"/>
      <c r="F55" s="360">
        <f>USD_CNY!B1149</f>
        <v>7.0450600000000003</v>
      </c>
      <c r="G55" s="393">
        <f t="shared" si="1"/>
        <v>9</v>
      </c>
    </row>
    <row r="56" spans="1:7" ht="15.75" x14ac:dyDescent="0.25">
      <c r="A56" s="400">
        <v>43693</v>
      </c>
      <c r="B56" s="365">
        <f t="shared" si="3"/>
        <v>104.78880588972645</v>
      </c>
      <c r="C56" s="365">
        <v>739</v>
      </c>
      <c r="D56" s="365">
        <f t="shared" si="2"/>
        <v>89.563081957031159</v>
      </c>
      <c r="E56" s="392"/>
      <c r="F56" s="360">
        <f>USD_CNY!B1150</f>
        <v>7.0522799999999997</v>
      </c>
      <c r="G56" s="393">
        <f t="shared" si="1"/>
        <v>8</v>
      </c>
    </row>
    <row r="57" spans="1:7" ht="15.75" x14ac:dyDescent="0.25">
      <c r="A57" s="400">
        <v>43696</v>
      </c>
      <c r="B57" s="365">
        <f t="shared" si="3"/>
        <v>104.44108431669031</v>
      </c>
      <c r="C57" s="365">
        <v>737</v>
      </c>
      <c r="D57" s="365">
        <f t="shared" si="2"/>
        <v>89.265884031359249</v>
      </c>
      <c r="E57" s="392"/>
      <c r="F57" s="360">
        <f>USD_CNY!B1151</f>
        <v>7.05661</v>
      </c>
      <c r="G57" s="393">
        <f t="shared" si="1"/>
        <v>-2</v>
      </c>
    </row>
    <row r="58" spans="1:7" ht="15.75" x14ac:dyDescent="0.25">
      <c r="A58" s="400">
        <v>43697</v>
      </c>
      <c r="B58" s="365">
        <f t="shared" ref="B58:B67" si="4">+IF(F58=0,"",C58/F58)</f>
        <v>104.47991200501052</v>
      </c>
      <c r="C58" s="365">
        <v>739</v>
      </c>
      <c r="D58" s="365">
        <f t="shared" si="2"/>
        <v>89.29907008975259</v>
      </c>
      <c r="E58" s="392"/>
      <c r="F58" s="360">
        <f>USD_CNY!B1152</f>
        <v>7.0731299999999999</v>
      </c>
      <c r="G58" s="393">
        <f t="shared" si="1"/>
        <v>2</v>
      </c>
    </row>
    <row r="59" spans="1:7" ht="15.75" x14ac:dyDescent="0.25">
      <c r="A59" s="400">
        <v>43698</v>
      </c>
      <c r="B59" s="365">
        <f t="shared" si="4"/>
        <v>105.56938742831555</v>
      </c>
      <c r="C59" s="365">
        <v>745</v>
      </c>
      <c r="D59" s="365">
        <f t="shared" si="2"/>
        <v>90.230245665226974</v>
      </c>
      <c r="E59" s="392"/>
      <c r="F59" s="360">
        <f>USD_CNY!B1153</f>
        <v>7.0569699999999997</v>
      </c>
      <c r="G59" s="393">
        <f t="shared" si="1"/>
        <v>6</v>
      </c>
    </row>
    <row r="60" spans="1:7" ht="15.75" x14ac:dyDescent="0.25">
      <c r="A60" s="400">
        <v>43699</v>
      </c>
      <c r="B60" s="365">
        <f t="shared" si="4"/>
        <v>104.71916417385933</v>
      </c>
      <c r="C60" s="365">
        <v>739</v>
      </c>
      <c r="D60" s="365">
        <f t="shared" si="2"/>
        <v>89.503559122956688</v>
      </c>
      <c r="E60" s="392"/>
      <c r="F60" s="360">
        <f>USD_CNY!B1153</f>
        <v>7.0569699999999997</v>
      </c>
      <c r="G60" s="393">
        <f t="shared" si="1"/>
        <v>-6</v>
      </c>
    </row>
    <row r="61" spans="1:7" ht="15.75" x14ac:dyDescent="0.25">
      <c r="A61" s="400">
        <v>43700</v>
      </c>
      <c r="B61" s="365">
        <f t="shared" si="4"/>
        <v>102.60390939242114</v>
      </c>
      <c r="C61" s="365">
        <v>727</v>
      </c>
      <c r="D61" s="365">
        <f t="shared" si="2"/>
        <v>87.695649053351417</v>
      </c>
      <c r="E61" s="392"/>
      <c r="F61" s="360">
        <f>USD_CNY!B1154</f>
        <v>7.0854999999999997</v>
      </c>
      <c r="G61" s="393">
        <f t="shared" si="1"/>
        <v>-12</v>
      </c>
    </row>
    <row r="62" spans="1:7" ht="15.75" x14ac:dyDescent="0.25">
      <c r="A62" s="400">
        <v>43703</v>
      </c>
      <c r="B62" s="365">
        <f t="shared" si="4"/>
        <v>102.41600338099599</v>
      </c>
      <c r="C62" s="365">
        <v>727</v>
      </c>
      <c r="D62" s="365">
        <f t="shared" si="2"/>
        <v>87.535045624782896</v>
      </c>
      <c r="E62" s="392"/>
      <c r="F62" s="360">
        <f>USD_CNY!B1155</f>
        <v>7.0984999999999996</v>
      </c>
      <c r="G62" s="393">
        <f t="shared" si="1"/>
        <v>0</v>
      </c>
    </row>
    <row r="63" spans="1:7" ht="15.75" x14ac:dyDescent="0.25">
      <c r="A63" s="400">
        <v>43704</v>
      </c>
      <c r="B63" s="365">
        <f t="shared" si="4"/>
        <v>100.95819520818613</v>
      </c>
      <c r="C63" s="365">
        <v>723</v>
      </c>
      <c r="D63" s="365">
        <f t="shared" si="2"/>
        <v>86.289055733492418</v>
      </c>
      <c r="E63" s="392"/>
      <c r="F63" s="360">
        <f>USD_CNY!B1156</f>
        <v>7.1613800000000003</v>
      </c>
      <c r="G63" s="393">
        <f t="shared" si="1"/>
        <v>-4</v>
      </c>
    </row>
    <row r="64" spans="1:7" ht="15.75" x14ac:dyDescent="0.25">
      <c r="A64" s="400">
        <v>43705</v>
      </c>
      <c r="B64" s="365">
        <f t="shared" si="4"/>
        <v>97.989200279889488</v>
      </c>
      <c r="C64" s="365">
        <v>703</v>
      </c>
      <c r="D64" s="365">
        <f t="shared" si="2"/>
        <v>83.751453230674784</v>
      </c>
      <c r="E64" s="392"/>
      <c r="F64" s="360">
        <f>USD_CNY!B1157</f>
        <v>7.1742600000000003</v>
      </c>
      <c r="G64" s="393">
        <f t="shared" si="1"/>
        <v>-20</v>
      </c>
    </row>
    <row r="65" spans="1:7" ht="15.75" x14ac:dyDescent="0.25">
      <c r="A65" s="400">
        <v>43706</v>
      </c>
      <c r="B65" s="365">
        <f t="shared" si="4"/>
        <v>98.831057520233841</v>
      </c>
      <c r="C65" s="365">
        <v>708</v>
      </c>
      <c r="D65" s="365">
        <f t="shared" si="2"/>
        <v>84.470989333533197</v>
      </c>
      <c r="E65" s="392"/>
      <c r="F65" s="360">
        <f>USD_CNY!B1158</f>
        <v>7.1637399999999998</v>
      </c>
      <c r="G65" s="393">
        <f t="shared" si="1"/>
        <v>5</v>
      </c>
    </row>
    <row r="66" spans="1:7" ht="15.75" x14ac:dyDescent="0.25">
      <c r="A66" s="400">
        <v>43707</v>
      </c>
      <c r="B66" s="365">
        <f t="shared" si="4"/>
        <v>99.544382295041743</v>
      </c>
      <c r="C66" s="365">
        <v>714</v>
      </c>
      <c r="D66" s="365">
        <f t="shared" si="2"/>
        <v>85.080668628240815</v>
      </c>
      <c r="E66" s="392"/>
      <c r="F66" s="360">
        <f>USD_CNY!B1159</f>
        <v>7.1726799999999997</v>
      </c>
      <c r="G66" s="393">
        <f t="shared" si="1"/>
        <v>6</v>
      </c>
    </row>
    <row r="67" spans="1:7" ht="15.75" x14ac:dyDescent="0.25">
      <c r="A67" s="400">
        <v>43711</v>
      </c>
      <c r="B67" s="365">
        <f t="shared" si="4"/>
        <v>101.32335286661235</v>
      </c>
      <c r="C67" s="365">
        <v>725</v>
      </c>
      <c r="D67" s="365">
        <f t="shared" si="2"/>
        <v>86.601156296249883</v>
      </c>
      <c r="E67" s="392"/>
      <c r="F67" s="360">
        <f>USD_CNY!B1160</f>
        <v>7.1553100000000001</v>
      </c>
      <c r="G67" s="393">
        <f t="shared" si="1"/>
        <v>11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workbookViewId="0">
      <pane xSplit="1" ySplit="5" topLeftCell="B233" activePane="bottomRight" state="frozen"/>
      <selection pane="topRight" activeCell="B1" sqref="B1"/>
      <selection pane="bottomLeft" activeCell="A6" sqref="A6"/>
      <selection pane="bottomRight" activeCell="L237" sqref="L237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39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39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39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39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  <row r="220" spans="1:8" ht="15.75" x14ac:dyDescent="0.25">
      <c r="A220" s="388">
        <v>43683</v>
      </c>
      <c r="B220" s="320">
        <f t="shared" si="37"/>
        <v>536.88923551211462</v>
      </c>
      <c r="C220" s="378">
        <v>3800</v>
      </c>
      <c r="D220" s="372">
        <f t="shared" si="35"/>
        <v>458.87968847189285</v>
      </c>
      <c r="E220" s="1">
        <v>470</v>
      </c>
      <c r="F220" s="374">
        <f>USD_CNY!B1142</f>
        <v>7.0778100000000004</v>
      </c>
      <c r="G220" s="323">
        <f t="shared" si="38"/>
        <v>-100</v>
      </c>
      <c r="H220" s="362">
        <f t="shared" si="39"/>
        <v>0</v>
      </c>
    </row>
    <row r="221" spans="1:8" ht="15.75" x14ac:dyDescent="0.25">
      <c r="A221" s="388">
        <v>43684</v>
      </c>
      <c r="B221" s="320">
        <f t="shared" si="37"/>
        <v>528.92193140539291</v>
      </c>
      <c r="C221" s="378">
        <v>3745</v>
      </c>
      <c r="D221" s="372">
        <f t="shared" si="35"/>
        <v>452.07002684221618</v>
      </c>
      <c r="E221" s="1">
        <v>467</v>
      </c>
      <c r="F221" s="374">
        <f>USD_CNY!B1143</f>
        <v>7.0804400000000003</v>
      </c>
      <c r="G221" s="323">
        <f t="shared" si="38"/>
        <v>-55</v>
      </c>
      <c r="H221" s="362">
        <f t="shared" si="39"/>
        <v>-3</v>
      </c>
    </row>
    <row r="222" spans="1:8" ht="15.75" x14ac:dyDescent="0.25">
      <c r="A222" s="388">
        <v>43685</v>
      </c>
      <c r="B222" s="320">
        <f t="shared" si="37"/>
        <v>532.5167604876807</v>
      </c>
      <c r="C222" s="378">
        <v>3765</v>
      </c>
      <c r="D222" s="372">
        <f t="shared" si="35"/>
        <v>455.14253033135105</v>
      </c>
      <c r="E222" s="1">
        <v>461</v>
      </c>
      <c r="F222" s="374">
        <f>USD_CNY!B1144</f>
        <v>7.0701999999999998</v>
      </c>
      <c r="G222" s="323">
        <f t="shared" si="38"/>
        <v>20</v>
      </c>
      <c r="H222" s="362">
        <f t="shared" si="39"/>
        <v>-6</v>
      </c>
    </row>
    <row r="223" spans="1:8" ht="15.75" x14ac:dyDescent="0.25">
      <c r="A223" s="388">
        <v>43686</v>
      </c>
      <c r="B223" s="320">
        <f t="shared" si="37"/>
        <v>531.96675101836661</v>
      </c>
      <c r="C223" s="378">
        <v>3765</v>
      </c>
      <c r="D223" s="372">
        <f t="shared" si="35"/>
        <v>454.67243676783471</v>
      </c>
      <c r="E223" s="1">
        <v>465.5</v>
      </c>
      <c r="F223" s="374">
        <f>USD_CNY!B1145</f>
        <v>7.0775100000000002</v>
      </c>
      <c r="G223" s="323">
        <f t="shared" si="38"/>
        <v>0</v>
      </c>
      <c r="H223" s="362">
        <f t="shared" si="39"/>
        <v>4.5</v>
      </c>
    </row>
    <row r="224" spans="1:8" ht="15.75" x14ac:dyDescent="0.25">
      <c r="A224" s="388">
        <v>43689</v>
      </c>
      <c r="B224" s="320">
        <f t="shared" si="37"/>
        <v>518.99185831522266</v>
      </c>
      <c r="C224" s="378">
        <v>3680</v>
      </c>
      <c r="D224" s="372">
        <f t="shared" si="35"/>
        <v>443.58278488480573</v>
      </c>
      <c r="E224" s="1">
        <v>457.5</v>
      </c>
      <c r="F224" s="374">
        <f>USD_CNY!B1146</f>
        <v>7.0906700000000003</v>
      </c>
      <c r="G224" s="323">
        <f t="shared" si="38"/>
        <v>-85</v>
      </c>
      <c r="H224" s="362">
        <f t="shared" si="39"/>
        <v>-8</v>
      </c>
    </row>
    <row r="225" spans="1:8" ht="15.75" x14ac:dyDescent="0.25">
      <c r="A225" s="388">
        <v>43690</v>
      </c>
      <c r="B225" s="320">
        <f t="shared" si="37"/>
        <v>518.45736392607478</v>
      </c>
      <c r="C225" s="378">
        <v>3680</v>
      </c>
      <c r="D225" s="372">
        <f t="shared" si="35"/>
        <v>443.12595207356821</v>
      </c>
      <c r="E225" s="1">
        <v>461.5</v>
      </c>
      <c r="F225" s="374">
        <f>USD_CNY!B1147</f>
        <v>7.0979799999999997</v>
      </c>
      <c r="G225" s="323">
        <f t="shared" si="38"/>
        <v>0</v>
      </c>
      <c r="H225" s="362">
        <f t="shared" si="39"/>
        <v>4</v>
      </c>
    </row>
    <row r="226" spans="1:8" ht="15.75" x14ac:dyDescent="0.25">
      <c r="A226" s="388">
        <v>43691</v>
      </c>
      <c r="B226" s="320">
        <f t="shared" si="37"/>
        <v>525.19291423080915</v>
      </c>
      <c r="C226" s="378">
        <v>3695</v>
      </c>
      <c r="D226" s="372">
        <f t="shared" si="35"/>
        <v>448.88283267590526</v>
      </c>
      <c r="E226" s="1">
        <v>460</v>
      </c>
      <c r="F226" s="374">
        <f>USD_CNY!B1148</f>
        <v>7.0355100000000004</v>
      </c>
      <c r="G226" s="323">
        <f t="shared" si="38"/>
        <v>15</v>
      </c>
      <c r="H226" s="362">
        <f t="shared" si="39"/>
        <v>-1.5</v>
      </c>
    </row>
    <row r="227" spans="1:8" ht="15.75" x14ac:dyDescent="0.25">
      <c r="A227" s="388">
        <v>43692</v>
      </c>
      <c r="B227" s="320">
        <f t="shared" si="37"/>
        <v>529.44900398293271</v>
      </c>
      <c r="C227" s="378">
        <v>3730</v>
      </c>
      <c r="D227" s="372">
        <f t="shared" si="35"/>
        <v>452.52051622472885</v>
      </c>
      <c r="E227" s="1">
        <v>460</v>
      </c>
      <c r="F227" s="374">
        <f>USD_CNY!B1149</f>
        <v>7.0450600000000003</v>
      </c>
      <c r="G227" s="323">
        <f t="shared" si="38"/>
        <v>35</v>
      </c>
      <c r="H227" s="362">
        <f t="shared" si="39"/>
        <v>0</v>
      </c>
    </row>
    <row r="228" spans="1:8" ht="15.75" x14ac:dyDescent="0.25">
      <c r="A228" s="388">
        <v>43693</v>
      </c>
      <c r="B228" s="320">
        <f t="shared" si="37"/>
        <v>528.90696342175863</v>
      </c>
      <c r="C228" s="378">
        <v>3730</v>
      </c>
      <c r="D228" s="372">
        <f t="shared" si="35"/>
        <v>452.05723369381082</v>
      </c>
      <c r="E228" s="1">
        <v>458</v>
      </c>
      <c r="F228" s="374">
        <f>USD_CNY!B1150</f>
        <v>7.0522799999999997</v>
      </c>
      <c r="G228" s="323">
        <f t="shared" si="38"/>
        <v>0</v>
      </c>
      <c r="H228" s="362">
        <f t="shared" si="39"/>
        <v>-2</v>
      </c>
    </row>
    <row r="229" spans="1:8" ht="15.75" x14ac:dyDescent="0.25">
      <c r="A229" s="388">
        <v>43696</v>
      </c>
      <c r="B229" s="320">
        <f t="shared" si="37"/>
        <v>525.74819920613436</v>
      </c>
      <c r="C229" s="378">
        <v>3710</v>
      </c>
      <c r="D229" s="372">
        <f t="shared" si="35"/>
        <v>449.35743521891828</v>
      </c>
      <c r="E229" s="1">
        <v>461.5</v>
      </c>
      <c r="F229" s="374">
        <f>USD_CNY!B1151</f>
        <v>7.05661</v>
      </c>
      <c r="G229" s="323">
        <f t="shared" si="38"/>
        <v>-20</v>
      </c>
      <c r="H229" s="362">
        <f t="shared" si="39"/>
        <v>3.5</v>
      </c>
    </row>
    <row r="230" spans="1:8" ht="15.75" x14ac:dyDescent="0.25">
      <c r="A230" s="388">
        <v>43697</v>
      </c>
      <c r="B230" s="320">
        <f t="shared" si="37"/>
        <v>527.34786438252934</v>
      </c>
      <c r="C230" s="378">
        <v>3730</v>
      </c>
      <c r="D230" s="372">
        <f t="shared" si="35"/>
        <v>450.72467041241828</v>
      </c>
      <c r="E230" s="1">
        <v>458</v>
      </c>
      <c r="F230" s="374">
        <f>USD_CNY!B1152</f>
        <v>7.0731299999999999</v>
      </c>
      <c r="G230" s="323">
        <f t="shared" si="38"/>
        <v>20</v>
      </c>
      <c r="H230" s="362">
        <f t="shared" si="39"/>
        <v>-3.5</v>
      </c>
    </row>
    <row r="231" spans="1:8" ht="15.75" x14ac:dyDescent="0.25">
      <c r="A231" s="388">
        <v>43698</v>
      </c>
      <c r="B231" s="320">
        <f t="shared" si="37"/>
        <v>526.42989838415076</v>
      </c>
      <c r="C231" s="378">
        <v>3715</v>
      </c>
      <c r="D231" s="372">
        <f t="shared" si="35"/>
        <v>449.94008408901777</v>
      </c>
      <c r="E231" s="1">
        <v>450</v>
      </c>
      <c r="F231" s="374">
        <f>USD_CNY!B1153</f>
        <v>7.0569699999999997</v>
      </c>
      <c r="G231" s="323">
        <f t="shared" si="38"/>
        <v>-15</v>
      </c>
      <c r="H231" s="362">
        <f t="shared" si="39"/>
        <v>-8</v>
      </c>
    </row>
    <row r="232" spans="1:8" ht="15.75" x14ac:dyDescent="0.25">
      <c r="A232" s="388">
        <v>43699</v>
      </c>
      <c r="B232" s="320">
        <f t="shared" si="37"/>
        <v>515.84221297015029</v>
      </c>
      <c r="C232" s="378">
        <v>3655</v>
      </c>
      <c r="D232" s="372">
        <f t="shared" si="35"/>
        <v>440.8907803163678</v>
      </c>
      <c r="E232" s="1">
        <v>445.5</v>
      </c>
      <c r="F232" s="374">
        <f>USD_CNY!B1154</f>
        <v>7.0854999999999997</v>
      </c>
      <c r="G232" s="323">
        <f t="shared" si="38"/>
        <v>-60</v>
      </c>
      <c r="H232" s="362">
        <f t="shared" si="39"/>
        <v>-4.5</v>
      </c>
    </row>
    <row r="233" spans="1:8" ht="15.75" x14ac:dyDescent="0.25">
      <c r="A233" s="388">
        <v>43700</v>
      </c>
      <c r="B233" s="320">
        <f t="shared" si="37"/>
        <v>518.41938437698104</v>
      </c>
      <c r="C233" s="378">
        <v>3680</v>
      </c>
      <c r="D233" s="372">
        <f t="shared" si="35"/>
        <v>443.09349092049666</v>
      </c>
      <c r="E233" s="1">
        <v>443</v>
      </c>
      <c r="F233" s="374">
        <f>USD_CNY!B1155</f>
        <v>7.0984999999999996</v>
      </c>
      <c r="G233" s="323">
        <f t="shared" si="38"/>
        <v>25</v>
      </c>
      <c r="H233" s="362">
        <f t="shared" si="39"/>
        <v>-2.5</v>
      </c>
    </row>
    <row r="234" spans="1:8" ht="15.75" x14ac:dyDescent="0.25">
      <c r="A234" s="388">
        <v>43703</v>
      </c>
      <c r="B234" s="320">
        <f t="shared" si="37"/>
        <v>513.86743895729592</v>
      </c>
      <c r="C234" s="378">
        <v>3680</v>
      </c>
      <c r="D234" s="372">
        <f t="shared" si="35"/>
        <v>439.20293927974012</v>
      </c>
      <c r="E234" s="1">
        <v>443</v>
      </c>
      <c r="F234" s="374">
        <f>USD_CNY!B1156</f>
        <v>7.1613800000000003</v>
      </c>
      <c r="G234" s="323">
        <f t="shared" si="38"/>
        <v>0</v>
      </c>
      <c r="H234" s="362">
        <f t="shared" si="39"/>
        <v>0</v>
      </c>
    </row>
    <row r="235" spans="1:8" ht="15.75" x14ac:dyDescent="0.25">
      <c r="A235" s="388">
        <v>43704</v>
      </c>
      <c r="B235" s="320">
        <f t="shared" si="37"/>
        <v>508.0663371553303</v>
      </c>
      <c r="C235" s="378">
        <v>3645</v>
      </c>
      <c r="D235" s="372">
        <f t="shared" si="35"/>
        <v>434.24473261139343</v>
      </c>
      <c r="E235" s="1">
        <v>443</v>
      </c>
      <c r="F235" s="374">
        <f>USD_CNY!B1157</f>
        <v>7.1742600000000003</v>
      </c>
      <c r="G235" s="323">
        <f t="shared" si="38"/>
        <v>-35</v>
      </c>
      <c r="H235" s="362">
        <f t="shared" si="39"/>
        <v>0</v>
      </c>
    </row>
    <row r="236" spans="1:8" ht="15.75" x14ac:dyDescent="0.25">
      <c r="A236" s="388">
        <v>43705</v>
      </c>
      <c r="B236" s="320">
        <f t="shared" si="37"/>
        <v>498.3430442757554</v>
      </c>
      <c r="C236" s="378">
        <v>3570</v>
      </c>
      <c r="D236" s="372">
        <f t="shared" si="35"/>
        <v>425.93422587671404</v>
      </c>
      <c r="E236" s="1">
        <v>441</v>
      </c>
      <c r="F236" s="374">
        <f>USD_CNY!B1158</f>
        <v>7.1637399999999998</v>
      </c>
      <c r="G236" s="323">
        <f t="shared" si="38"/>
        <v>-75</v>
      </c>
      <c r="H236" s="362">
        <f t="shared" si="39"/>
        <v>-2</v>
      </c>
    </row>
    <row r="237" spans="1:8" ht="15.75" x14ac:dyDescent="0.25">
      <c r="A237" s="388">
        <v>43706</v>
      </c>
      <c r="B237" s="320">
        <f t="shared" si="37"/>
        <v>497.72191147520874</v>
      </c>
      <c r="C237" s="378">
        <v>3570</v>
      </c>
      <c r="D237" s="372">
        <f t="shared" si="35"/>
        <v>425.40334314120406</v>
      </c>
      <c r="E237" s="1">
        <v>444.5</v>
      </c>
      <c r="F237" s="374">
        <f>USD_CNY!B1159</f>
        <v>7.1726799999999997</v>
      </c>
      <c r="G237" s="323">
        <f t="shared" si="38"/>
        <v>0</v>
      </c>
      <c r="H237" s="362">
        <f t="shared" si="39"/>
        <v>3.5</v>
      </c>
    </row>
    <row r="238" spans="1:8" ht="15.75" x14ac:dyDescent="0.25">
      <c r="A238" s="388">
        <v>43707</v>
      </c>
      <c r="B238" s="320">
        <f t="shared" si="37"/>
        <v>496.83381991835432</v>
      </c>
      <c r="C238" s="378">
        <v>3555</v>
      </c>
      <c r="D238" s="372">
        <f t="shared" si="35"/>
        <v>424.64429052850801</v>
      </c>
      <c r="E238" s="1">
        <v>430</v>
      </c>
      <c r="F238" s="374">
        <f>USD_CNY!B1160</f>
        <v>7.1553100000000001</v>
      </c>
      <c r="G238" s="323">
        <f t="shared" si="38"/>
        <v>-15</v>
      </c>
      <c r="H238" s="362">
        <f t="shared" si="39"/>
        <v>-14.5</v>
      </c>
    </row>
    <row r="239" spans="1:8" ht="15.75" x14ac:dyDescent="0.25">
      <c r="A239" s="388">
        <v>43711</v>
      </c>
      <c r="B239" s="320">
        <f t="shared" si="37"/>
        <v>502.16235841038491</v>
      </c>
      <c r="C239" s="378">
        <v>3610</v>
      </c>
      <c r="D239" s="372">
        <f t="shared" si="35"/>
        <v>429.19859693195292</v>
      </c>
      <c r="E239" s="1">
        <v>438.5</v>
      </c>
      <c r="F239" s="374">
        <f>USD_CNY!B1161</f>
        <v>7.1889099999999999</v>
      </c>
      <c r="G239" s="323">
        <f t="shared" si="38"/>
        <v>55</v>
      </c>
      <c r="H239" s="362">
        <f t="shared" si="39"/>
        <v>8.5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2019-09-03T04:02:16Z</dcterms:modified>
</cp:coreProperties>
</file>