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852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33" i="16" l="1"/>
  <c r="D233" i="16" s="1"/>
  <c r="F233" i="16"/>
  <c r="G233" i="16"/>
  <c r="H233" i="16"/>
  <c r="B911" i="7"/>
  <c r="D911" i="7" s="1"/>
  <c r="F911" i="7"/>
  <c r="G911" i="7"/>
  <c r="H911" i="7"/>
  <c r="B1364" i="5"/>
  <c r="D1364" i="5" s="1"/>
  <c r="F1364" i="5"/>
  <c r="G1364" i="5"/>
  <c r="H1364" i="5"/>
  <c r="B1367" i="4"/>
  <c r="D1367" i="4" s="1"/>
  <c r="F1367" i="4"/>
  <c r="G1367" i="4"/>
  <c r="H1367" i="4"/>
  <c r="B1367" i="3"/>
  <c r="D1367" i="3" s="1"/>
  <c r="F1367" i="3"/>
  <c r="G1367" i="3"/>
  <c r="H1367" i="3"/>
  <c r="B1369" i="2"/>
  <c r="D1369" i="2" s="1"/>
  <c r="F1369" i="2"/>
  <c r="G1369" i="2"/>
  <c r="H1369" i="2"/>
  <c r="B61" i="17"/>
  <c r="B60" i="17"/>
  <c r="B59" i="17"/>
  <c r="B58" i="17"/>
  <c r="D61" i="17"/>
  <c r="F61" i="17"/>
  <c r="F60" i="17"/>
  <c r="G61" i="17"/>
  <c r="B246" i="15"/>
  <c r="D246" i="15" s="1"/>
  <c r="F246" i="15"/>
  <c r="G246" i="15"/>
  <c r="B232" i="16" l="1"/>
  <c r="D232" i="16" s="1"/>
  <c r="F232" i="16"/>
  <c r="G232" i="16"/>
  <c r="H232" i="16"/>
  <c r="B910" i="7"/>
  <c r="D910" i="7" s="1"/>
  <c r="F910" i="7"/>
  <c r="G910" i="7"/>
  <c r="H910" i="7"/>
  <c r="B1363" i="5"/>
  <c r="D1363" i="5" s="1"/>
  <c r="F1363" i="5"/>
  <c r="G1363" i="5"/>
  <c r="H1363" i="5"/>
  <c r="B1366" i="4"/>
  <c r="D1366" i="4" s="1"/>
  <c r="F1366" i="4"/>
  <c r="G1366" i="4"/>
  <c r="H1366" i="4"/>
  <c r="B1366" i="3"/>
  <c r="D1366" i="3" s="1"/>
  <c r="F1366" i="3"/>
  <c r="G1366" i="3"/>
  <c r="H1366" i="3"/>
  <c r="B1368" i="2"/>
  <c r="D1368" i="2" s="1"/>
  <c r="F1368" i="2"/>
  <c r="G1368" i="2"/>
  <c r="H1368" i="2"/>
  <c r="D60" i="17"/>
  <c r="G60" i="17"/>
  <c r="B245" i="15"/>
  <c r="D245" i="15" s="1"/>
  <c r="F245" i="15"/>
  <c r="G245" i="15"/>
  <c r="B231" i="16" l="1"/>
  <c r="D231" i="16" s="1"/>
  <c r="F231" i="16"/>
  <c r="G231" i="16"/>
  <c r="H231" i="16"/>
  <c r="B909" i="7"/>
  <c r="D909" i="7" s="1"/>
  <c r="F909" i="7"/>
  <c r="G909" i="7"/>
  <c r="H909" i="7"/>
  <c r="B1362" i="5"/>
  <c r="D1362" i="5" s="1"/>
  <c r="F1362" i="5"/>
  <c r="G1362" i="5"/>
  <c r="H1362" i="5"/>
  <c r="B1365" i="4"/>
  <c r="D1365" i="4" s="1"/>
  <c r="F1365" i="4"/>
  <c r="G1365" i="4"/>
  <c r="H1365" i="4"/>
  <c r="B1365" i="3"/>
  <c r="D1365" i="3" s="1"/>
  <c r="F1365" i="3"/>
  <c r="G1365" i="3"/>
  <c r="H1365" i="3"/>
  <c r="B1367" i="2"/>
  <c r="D1367" i="2" s="1"/>
  <c r="F1367" i="2"/>
  <c r="G1367" i="2"/>
  <c r="H1367" i="2"/>
  <c r="D59" i="17"/>
  <c r="F59" i="17"/>
  <c r="G59" i="17"/>
  <c r="B244" i="15"/>
  <c r="D244" i="15" s="1"/>
  <c r="F244" i="15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D58" i="17" s="1"/>
  <c r="G58" i="17"/>
  <c r="F243" i="15"/>
  <c r="B243" i="15" s="1"/>
  <c r="D243" i="15" s="1"/>
  <c r="G243" i="15"/>
  <c r="F229" i="16" l="1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B57" i="17"/>
  <c r="D57" i="17" s="1"/>
  <c r="F57" i="17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B241" i="15"/>
  <c r="D241" i="15" s="1"/>
  <c r="F241" i="15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B1360" i="3" l="1"/>
  <c r="D1360" i="3" s="1"/>
  <c r="F1360" i="3"/>
  <c r="G1360" i="3"/>
  <c r="H1360" i="3"/>
  <c r="B1362" i="2"/>
  <c r="D1362" i="2" s="1"/>
  <c r="F1362" i="2"/>
  <c r="G1362" i="2"/>
  <c r="H1362" i="2"/>
  <c r="B226" i="16"/>
  <c r="D226" i="16" s="1"/>
  <c r="F226" i="16"/>
  <c r="G226" i="16"/>
  <c r="H226" i="16"/>
  <c r="B54" i="17"/>
  <c r="D54" i="17" s="1"/>
  <c r="F54" i="17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B224" i="16" l="1"/>
  <c r="D224" i="16" s="1"/>
  <c r="F224" i="16"/>
  <c r="G224" i="16"/>
  <c r="H224" i="16"/>
  <c r="B902" i="7"/>
  <c r="D902" i="7" s="1"/>
  <c r="F902" i="7"/>
  <c r="G902" i="7"/>
  <c r="H902" i="7"/>
  <c r="B1355" i="5"/>
  <c r="D1355" i="5" s="1"/>
  <c r="F1355" i="5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B1360" i="2"/>
  <c r="D1360" i="2" s="1"/>
  <c r="F1360" i="2"/>
  <c r="G1360" i="2"/>
  <c r="H1360" i="2"/>
  <c r="B52" i="17"/>
  <c r="D52" i="17" s="1"/>
  <c r="F52" i="17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B236" i="15"/>
  <c r="D236" i="15" s="1"/>
  <c r="F236" i="15"/>
  <c r="G236" i="15"/>
  <c r="B222" i="16" l="1"/>
  <c r="D222" i="16" s="1"/>
  <c r="F222" i="16"/>
  <c r="G222" i="16"/>
  <c r="H222" i="16"/>
  <c r="B235" i="15"/>
  <c r="D235" i="15" s="1"/>
  <c r="F235" i="15"/>
  <c r="G235" i="15"/>
  <c r="B900" i="7"/>
  <c r="D900" i="7"/>
  <c r="F900" i="7"/>
  <c r="G900" i="7"/>
  <c r="H900" i="7"/>
  <c r="B1353" i="5"/>
  <c r="D1353" i="5" s="1"/>
  <c r="F1353" i="5"/>
  <c r="G1353" i="5"/>
  <c r="H1353" i="5"/>
  <c r="B1356" i="4"/>
  <c r="D1356" i="4" s="1"/>
  <c r="F1356" i="4"/>
  <c r="G1356" i="4"/>
  <c r="H1356" i="4"/>
  <c r="B1356" i="3"/>
  <c r="D1356" i="3" s="1"/>
  <c r="F1356" i="3"/>
  <c r="G1356" i="3"/>
  <c r="H1356" i="3"/>
  <c r="B1358" i="2"/>
  <c r="D1358" i="2" s="1"/>
  <c r="F1358" i="2"/>
  <c r="G1358" i="2"/>
  <c r="H1358" i="2"/>
  <c r="B50" i="17"/>
  <c r="D50" i="17" s="1"/>
  <c r="F50" i="17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B233" i="15"/>
  <c r="D233" i="15" s="1"/>
  <c r="F233" i="15"/>
  <c r="G233" i="15"/>
  <c r="B219" i="16" l="1"/>
  <c r="D219" i="16" s="1"/>
  <c r="F219" i="16"/>
  <c r="G219" i="16"/>
  <c r="H219" i="16"/>
  <c r="B897" i="7"/>
  <c r="D897" i="7" s="1"/>
  <c r="F897" i="7"/>
  <c r="G897" i="7"/>
  <c r="H897" i="7"/>
  <c r="B1350" i="5"/>
  <c r="D1350" i="5" s="1"/>
  <c r="F1350" i="5"/>
  <c r="G1350" i="5"/>
  <c r="H1350" i="5"/>
  <c r="B1353" i="4"/>
  <c r="D1353" i="4" s="1"/>
  <c r="F1353" i="4"/>
  <c r="G1353" i="4"/>
  <c r="H1353" i="4"/>
  <c r="B1353" i="3"/>
  <c r="D1353" i="3" s="1"/>
  <c r="F1353" i="3"/>
  <c r="G1353" i="3"/>
  <c r="H1353" i="3"/>
  <c r="B1355" i="2"/>
  <c r="D1355" i="2" s="1"/>
  <c r="F1355" i="2"/>
  <c r="G1355" i="2"/>
  <c r="H1355" i="2"/>
  <c r="B232" i="15"/>
  <c r="D232" i="15" s="1"/>
  <c r="F232" i="15"/>
  <c r="G232" i="15"/>
  <c r="F47" i="17"/>
  <c r="B47" i="17" s="1"/>
  <c r="D47" i="17" s="1"/>
  <c r="G47" i="17"/>
  <c r="B46" i="17" l="1"/>
  <c r="D46" i="17" s="1"/>
  <c r="F46" i="17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B1351" i="4"/>
  <c r="D1351" i="4" s="1"/>
  <c r="F1351" i="4"/>
  <c r="G1351" i="4"/>
  <c r="H1351" i="4"/>
  <c r="B1351" i="3"/>
  <c r="D1351" i="3" s="1"/>
  <c r="F1351" i="3"/>
  <c r="G1351" i="3"/>
  <c r="H1351" i="3"/>
  <c r="B1353" i="2"/>
  <c r="D1353" i="2" s="1"/>
  <c r="F1353" i="2"/>
  <c r="G1353" i="2"/>
  <c r="H1353" i="2"/>
  <c r="B45" i="17"/>
  <c r="D45" i="17" s="1"/>
  <c r="F45" i="17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B225" i="15"/>
  <c r="D225" i="15" s="1"/>
  <c r="F225" i="15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F223" i="15"/>
  <c r="B223" i="15" s="1"/>
  <c r="D223" i="15" s="1"/>
  <c r="G223" i="15"/>
  <c r="B209" i="16" l="1"/>
  <c r="D209" i="16" s="1"/>
  <c r="F209" i="16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B221" i="15"/>
  <c r="D221" i="15" s="1"/>
  <c r="F221" i="15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B220" i="15"/>
  <c r="D220" i="15" s="1"/>
  <c r="F220" i="15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B219" i="15"/>
  <c r="D219" i="15" s="1"/>
  <c r="F219" i="15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 s="1"/>
  <c r="F1340" i="2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F215" i="15"/>
  <c r="B215" i="15" s="1"/>
  <c r="D215" i="15" s="1"/>
  <c r="G215" i="15"/>
  <c r="B201" i="16" l="1"/>
  <c r="D201" i="16" s="1"/>
  <c r="F201" i="16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B214" i="15"/>
  <c r="D214" i="15" s="1"/>
  <c r="F214" i="15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B199" i="16" l="1"/>
  <c r="D199" i="16" s="1"/>
  <c r="F199" i="16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F212" i="15"/>
  <c r="B212" i="15" s="1"/>
  <c r="D212" i="15" s="1"/>
  <c r="G212" i="15"/>
  <c r="B211" i="15" l="1"/>
  <c r="D211" i="15" s="1"/>
  <c r="F211" i="15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B209" i="15"/>
  <c r="D209" i="15" s="1"/>
  <c r="F209" i="15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<sst xmlns="http://schemas.openxmlformats.org/spreadsheetml/2006/main" count="4616" uniqueCount="1039">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</sst>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65568"/>
        <c:axId val="45175552"/>
      </c:areaChart>
      <c:dateAx>
        <c:axId val="451655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1755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1755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655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56704"/>
        <c:axId val="83658240"/>
      </c:areaChart>
      <c:dateAx>
        <c:axId val="836567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582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65824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567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67040"/>
        <c:axId val="83368576"/>
      </c:areaChart>
      <c:dateAx>
        <c:axId val="8336704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685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6857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670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96864"/>
        <c:axId val="83402752"/>
      </c:areaChart>
      <c:dateAx>
        <c:axId val="833968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027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40275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968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17440"/>
        <c:axId val="83518976"/>
      </c:areaChart>
      <c:dateAx>
        <c:axId val="8351744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5189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5189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174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39072"/>
        <c:axId val="83540608"/>
      </c:areaChart>
      <c:dateAx>
        <c:axId val="8353907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54060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54060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390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6144"/>
        <c:axId val="83612032"/>
      </c:areaChart>
      <c:dateAx>
        <c:axId val="83606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612032"/>
        <c:crosses val="autoZero"/>
        <c:auto val="1"/>
        <c:lblOffset val="100"/>
        <c:baseTimeUnit val="days"/>
      </c:dateAx>
      <c:valAx>
        <c:axId val="8361203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0614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42816"/>
        <c:axId val="84244352"/>
      </c:areaChart>
      <c:dateAx>
        <c:axId val="84242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44352"/>
        <c:crosses val="autoZero"/>
        <c:auto val="1"/>
        <c:lblOffset val="100"/>
        <c:baseTimeUnit val="days"/>
      </c:dateAx>
      <c:valAx>
        <c:axId val="842443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428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64832"/>
        <c:axId val="84266368"/>
      </c:areaChart>
      <c:dateAx>
        <c:axId val="84264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66368"/>
        <c:crosses val="autoZero"/>
        <c:auto val="1"/>
        <c:lblOffset val="100"/>
        <c:baseTimeUnit val="days"/>
      </c:dateAx>
      <c:valAx>
        <c:axId val="842663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648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07168"/>
        <c:axId val="89208704"/>
      </c:areaChart>
      <c:dateAx>
        <c:axId val="89207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08704"/>
        <c:crosses val="autoZero"/>
        <c:auto val="1"/>
        <c:lblOffset val="100"/>
        <c:baseTimeUnit val="days"/>
      </c:dateAx>
      <c:valAx>
        <c:axId val="8920870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071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16896"/>
        <c:axId val="89218432"/>
      </c:lineChart>
      <c:dateAx>
        <c:axId val="89216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18432"/>
        <c:crosses val="autoZero"/>
        <c:auto val="1"/>
        <c:lblOffset val="100"/>
        <c:baseTimeUnit val="days"/>
      </c:dateAx>
      <c:valAx>
        <c:axId val="892184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1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7456"/>
        <c:axId val="45188992"/>
      </c:areaChart>
      <c:dateAx>
        <c:axId val="4518745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1889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518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87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56448"/>
        <c:axId val="90457984"/>
      </c:areaChart>
      <c:dateAx>
        <c:axId val="90456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457984"/>
        <c:crosses val="autoZero"/>
        <c:auto val="1"/>
        <c:lblOffset val="100"/>
        <c:baseTimeUnit val="days"/>
      </c:dateAx>
      <c:valAx>
        <c:axId val="904579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564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98944"/>
        <c:axId val="90500480"/>
      </c:areaChart>
      <c:dateAx>
        <c:axId val="90498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500480"/>
        <c:crosses val="autoZero"/>
        <c:auto val="1"/>
        <c:lblOffset val="100"/>
        <c:baseTimeUnit val="days"/>
      </c:dateAx>
      <c:valAx>
        <c:axId val="9050048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98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5632"/>
        <c:axId val="92091520"/>
      </c:barChart>
      <c:dateAx>
        <c:axId val="92085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91520"/>
        <c:crosses val="autoZero"/>
        <c:auto val="1"/>
        <c:lblOffset val="100"/>
        <c:baseTimeUnit val="days"/>
      </c:dateAx>
      <c:valAx>
        <c:axId val="920915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8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88192"/>
        <c:axId val="40889728"/>
      </c:areaChart>
      <c:dateAx>
        <c:axId val="40888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40889728"/>
        <c:crosses val="autoZero"/>
        <c:auto val="1"/>
        <c:lblOffset val="100"/>
        <c:baseTimeUnit val="days"/>
      </c:dateAx>
      <c:valAx>
        <c:axId val="4088972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88819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6800"/>
        <c:axId val="84276352"/>
      </c:areaChart>
      <c:dateAx>
        <c:axId val="45116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276352"/>
        <c:crosses val="autoZero"/>
        <c:auto val="1"/>
        <c:lblOffset val="100"/>
        <c:baseTimeUnit val="days"/>
      </c:dateAx>
      <c:valAx>
        <c:axId val="8427635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5116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5776"/>
        <c:axId val="84157568"/>
      </c:lineChart>
      <c:catAx>
        <c:axId val="84155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57568"/>
        <c:crosses val="autoZero"/>
        <c:auto val="1"/>
        <c:lblAlgn val="ctr"/>
        <c:lblOffset val="100"/>
        <c:noMultiLvlLbl val="0"/>
      </c:catAx>
      <c:valAx>
        <c:axId val="8415756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55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86240"/>
        <c:axId val="84187776"/>
      </c:lineChart>
      <c:dateAx>
        <c:axId val="84186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87776"/>
        <c:crosses val="autoZero"/>
        <c:auto val="1"/>
        <c:lblOffset val="100"/>
        <c:baseTimeUnit val="days"/>
      </c:dateAx>
      <c:valAx>
        <c:axId val="841877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8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43584"/>
        <c:axId val="91886336"/>
      </c:areaChart>
      <c:dateAx>
        <c:axId val="918435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886336"/>
        <c:crosses val="autoZero"/>
        <c:auto val="1"/>
        <c:lblOffset val="100"/>
        <c:baseTimeUnit val="days"/>
      </c:dateAx>
      <c:valAx>
        <c:axId val="9188633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4358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15008"/>
        <c:axId val="91916544"/>
      </c:areaChart>
      <c:dateAx>
        <c:axId val="91915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916544"/>
        <c:crosses val="autoZero"/>
        <c:auto val="1"/>
        <c:lblOffset val="100"/>
        <c:baseTimeUnit val="days"/>
      </c:dateAx>
      <c:valAx>
        <c:axId val="919165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150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7024"/>
        <c:axId val="91938816"/>
      </c:lineChart>
      <c:dateAx>
        <c:axId val="91937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38816"/>
        <c:crosses val="autoZero"/>
        <c:auto val="1"/>
        <c:lblOffset val="100"/>
        <c:baseTimeUnit val="days"/>
      </c:dateAx>
      <c:valAx>
        <c:axId val="91938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37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13696"/>
        <c:axId val="50015232"/>
      </c:areaChart>
      <c:dateAx>
        <c:axId val="500136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152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01523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136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37216"/>
        <c:axId val="43338752"/>
      </c:areaChart>
      <c:dateAx>
        <c:axId val="433372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43338752"/>
        <c:crosses val="autoZero"/>
        <c:auto val="1"/>
        <c:lblOffset val="100"/>
        <c:baseTimeUnit val="days"/>
      </c:dateAx>
      <c:valAx>
        <c:axId val="433387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3372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02656"/>
        <c:axId val="101304192"/>
      </c:areaChart>
      <c:dateAx>
        <c:axId val="101302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304192"/>
        <c:crosses val="autoZero"/>
        <c:auto val="1"/>
        <c:lblOffset val="100"/>
        <c:baseTimeUnit val="days"/>
      </c:dateAx>
      <c:valAx>
        <c:axId val="1013041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026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41056"/>
        <c:axId val="101342592"/>
      </c:lineChart>
      <c:dateAx>
        <c:axId val="101341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42592"/>
        <c:crosses val="autoZero"/>
        <c:auto val="1"/>
        <c:lblOffset val="100"/>
        <c:baseTimeUnit val="days"/>
      </c:dateAx>
      <c:valAx>
        <c:axId val="1013425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41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49696"/>
        <c:axId val="100751232"/>
      </c:areaChart>
      <c:dateAx>
        <c:axId val="100749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51232"/>
        <c:crosses val="autoZero"/>
        <c:auto val="1"/>
        <c:lblOffset val="100"/>
        <c:baseTimeUnit val="days"/>
      </c:dateAx>
      <c:valAx>
        <c:axId val="10075123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4969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69408"/>
        <c:axId val="101171200"/>
      </c:areaChart>
      <c:dateAx>
        <c:axId val="101169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171200"/>
        <c:crosses val="autoZero"/>
        <c:auto val="1"/>
        <c:lblOffset val="100"/>
        <c:baseTimeUnit val="days"/>
      </c:dateAx>
      <c:valAx>
        <c:axId val="10117120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1694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17728"/>
        <c:axId val="101419264"/>
      </c:areaChart>
      <c:dateAx>
        <c:axId val="101417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419264"/>
        <c:crosses val="autoZero"/>
        <c:auto val="1"/>
        <c:lblOffset val="100"/>
        <c:baseTimeUnit val="days"/>
      </c:dateAx>
      <c:valAx>
        <c:axId val="10141926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1772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49408"/>
        <c:axId val="50050944"/>
      </c:areaChart>
      <c:dateAx>
        <c:axId val="500494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50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05094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49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46912"/>
        <c:axId val="82648448"/>
      </c:areaChart>
      <c:dateAx>
        <c:axId val="82646912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648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64844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469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71104"/>
        <c:axId val="82672640"/>
      </c:areaChart>
      <c:catAx>
        <c:axId val="826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72640"/>
        <c:crosses val="autoZero"/>
        <c:auto val="1"/>
        <c:lblAlgn val="ctr"/>
        <c:lblOffset val="100"/>
        <c:noMultiLvlLbl val="0"/>
      </c:catAx>
      <c:valAx>
        <c:axId val="8267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711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96448"/>
        <c:axId val="83046400"/>
      </c:areaChart>
      <c:dateAx>
        <c:axId val="826964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04640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04640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96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75840"/>
        <c:axId val="83077376"/>
      </c:lineChart>
      <c:dateAx>
        <c:axId val="8307584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077376"/>
        <c:crosses val="autoZero"/>
        <c:auto val="1"/>
        <c:lblOffset val="100"/>
        <c:baseTimeUnit val="days"/>
      </c:dateAx>
      <c:valAx>
        <c:axId val="830773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07584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93760"/>
        <c:axId val="83640320"/>
      </c:lineChart>
      <c:dateAx>
        <c:axId val="8309376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40320"/>
        <c:crosses val="autoZero"/>
        <c:auto val="1"/>
        <c:lblOffset val="100"/>
        <c:baseTimeUnit val="days"/>
      </c:dateAx>
      <c:valAx>
        <c:axId val="836403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09376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A4" sqref="A4:J12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1" t="s">
        <v>1015</v>
      </c>
      <c r="B1" s="411"/>
      <c r="C1" s="411"/>
      <c r="D1" s="411"/>
      <c r="E1" s="411"/>
      <c r="F1" s="411"/>
      <c r="G1" s="411"/>
      <c r="H1" s="411"/>
      <c r="I1" s="411"/>
      <c r="J1" s="139"/>
      <c r="K1" s="302"/>
      <c r="L1" s="177"/>
      <c r="M1" s="140"/>
    </row>
    <row r="2" spans="1:13" x14ac:dyDescent="0.25">
      <c r="A2" s="412" t="s">
        <v>21</v>
      </c>
      <c r="B2" s="412"/>
      <c r="C2" s="412"/>
      <c r="D2" s="412"/>
      <c r="E2" s="394">
        <v>43700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46300</v>
      </c>
      <c r="E5" s="296">
        <f>+IF(ISERROR(VLOOKUP($E$2,Cu!$A$5:$H$1642,7,0)),0,VLOOKUP($E$2,Cu!$A$5:$H$1642,7,0))</f>
        <v>-115</v>
      </c>
      <c r="F5" s="291" t="s">
        <v>3</v>
      </c>
      <c r="G5" s="290">
        <f>+IF(ISERROR(VLOOKUP($E$2,Cu!$A$5:$H$1642,2,0)),0,VLOOKUP($E$2,Cu!$A$5:$H$1642,2,0))</f>
        <v>6522.5047545256048</v>
      </c>
      <c r="H5" s="290">
        <f>+IF(ISERROR(VLOOKUP($E$2,Cu!$A$5:$H$1642,4,0)),0,VLOOKUP($E$2,Cu!$A$5:$H$1642,4,0))</f>
        <v>5574.7903884834232</v>
      </c>
      <c r="I5" s="404">
        <f>+IF(ISERROR(VLOOKUP($E$2,Cu!$A$5:$H$1999,5,0)),0,VLOOKUP($E$2,Cu!$A$5:$H$1999,5,0))</f>
        <v>5668</v>
      </c>
      <c r="J5" s="387">
        <f>+IF(ISERROR(VLOOKUP($E$2,Cu!$A$5:$H$1642,8,0)),0,VLOOKUP($E$2,Cu!$A$5:$H$1642,8,0))</f>
        <v>-28.5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16875</v>
      </c>
      <c r="E6" s="296">
        <f>+IF(ISERROR(VLOOKUP($E$2,Pb!$A$5:$H$1987,7,0)),0,VLOOKUP($E$2,Pb!$A$5:$H$1987,7,0))</f>
        <v>0</v>
      </c>
      <c r="F6" s="291" t="s">
        <v>3</v>
      </c>
      <c r="G6" s="290">
        <f>+IF(ISERROR(VLOOKUP($E$2,Pb!$A$5:$H$1987,2,0)),0,VLOOKUP($E$2,Pb!$A$5:$H$1987,2,0))</f>
        <v>2377.2628020004227</v>
      </c>
      <c r="H6" s="290">
        <f>+IF(ISERROR(VLOOKUP($E$2,Pb!$A$5:$H$1987,4,0)),0,VLOOKUP($E$2,Pb!$A$5:$H$1987,4,0))</f>
        <v>2031.84854871831</v>
      </c>
      <c r="I6" s="404">
        <f>+IF(ISERROR(VLOOKUP($E$2,Pb!$A$5:$H$1987,5,0)),0,VLOOKUP($E$2,Pb!$A$5:$H$1987,5,0))</f>
        <v>2068</v>
      </c>
      <c r="J6" s="387">
        <f>+IF(ISERROR(VLOOKUP($E$2,Pb!$A$5:$H$1642,8,0)),0,VLOOKUP($E$2,Pb!$A$5:$H$1642,8,0))</f>
        <v>-17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4146</v>
      </c>
      <c r="E7" s="296">
        <f>+IF(ISERROR(VLOOKUP($E$2,Ag!$A$5:$H$1986,7,0)),0,VLOOKUP($E$2,Ag!$A$5:$H$1986,7,0))</f>
        <v>0</v>
      </c>
      <c r="F7" s="291" t="s">
        <v>6</v>
      </c>
      <c r="G7" s="290">
        <f>+IF(ISERROR(VLOOKUP($E$2,Ag!$A$5:$H$1517,2,0)),0,VLOOKUP($E$2,Ag!$A$5:$H$1517,2,0))</f>
        <v>584.06705642037059</v>
      </c>
      <c r="H7" s="290">
        <f>+IF(ISERROR(VLOOKUP($E$2,Ag!$A$5:$H$1517,4,0)),0,VLOOKUP($E$2,Ag!$A$5:$H$1517,4,0))</f>
        <v>499.20261232510308</v>
      </c>
      <c r="I7" s="404">
        <f>+IF(ISERROR(VLOOKUP($E$2,Ag!$A$5:$H$1517,5,0)),0,VLOOKUP($E$2,Ag!$A$5:$H$1517,5,0))</f>
        <v>546.4</v>
      </c>
      <c r="J7" s="387">
        <f>+IF(ISERROR(VLOOKUP($E$2,Ag!$A$5:$H$1642,8,0)),0,VLOOKUP($E$2,Ag!$A$5:$H$1642,8,0))</f>
        <v>-2.5750000000000455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18670</v>
      </c>
      <c r="E8" s="296">
        <f>+IF(ISERROR(VLOOKUP($E$2,Zn!$A$5:$H$2994,7,0)),0,VLOOKUP($E$2,Zn!$A$5:$H$2994,7,0))</f>
        <v>-160</v>
      </c>
      <c r="F8" s="291" t="s">
        <v>3</v>
      </c>
      <c r="G8" s="290">
        <f>+IF(ISERROR(VLOOKUP($E$2,Zn!$A$5:$H$2994,2,0)),0,VLOOKUP($E$2,Zn!$A$5:$H$2994,2,0))</f>
        <v>2630.1331267169121</v>
      </c>
      <c r="H8" s="290">
        <f>+IF(ISERROR(VLOOKUP($E$2,Zn!$A$5:$H$2994,4,0)),0,VLOOKUP($E$2,Zn!$A$5:$H$2994,4,0))</f>
        <v>2247.9770313819763</v>
      </c>
      <c r="I8" s="404">
        <f>+IF(ISERROR(VLOOKUP($E$2,Zn!$A$5:$H$2994,5,0)),0,VLOOKUP($E$2,Zn!$A$5:$H$2994,5,0))</f>
        <v>2247</v>
      </c>
      <c r="J8" s="387">
        <f>+IF(ISERROR(VLOOKUP($E$2,Zn!$A$5:$H$1642,8,0)),0,VLOOKUP($E$2,Zn!$A$5:$H$1642,8,0))</f>
        <v>-10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123550</v>
      </c>
      <c r="E9" s="296">
        <f>+IF(ISERROR(VLOOKUP($E$2,Ni!$A$6:$H$2996,7,0)),0,VLOOKUP($E$2,Ni!$A$6:$H$2996,7,0))</f>
        <v>-250</v>
      </c>
      <c r="F9" s="291" t="s">
        <v>3</v>
      </c>
      <c r="G9" s="290">
        <f>+IF(ISERROR(VLOOKUP($E$2,Ni!$A$6:$H$2996,2,0)),0,VLOOKUP($E$2,Ni!$A$6:$H$2996,2,0))</f>
        <v>17405.085581460873</v>
      </c>
      <c r="H9" s="290">
        <f>+IF(ISERROR(VLOOKUP($E$2,Ni!$A$6:$H$2996,4,0)),0,VLOOKUP($E$2,Ni!$A$6:$H$2996,4,0))</f>
        <v>14876.141522616132</v>
      </c>
      <c r="I9" s="404">
        <f>+IF(ISERROR(VLOOKUP($E$2,Ni!$A$6:$H$2996,5,0)),0,VLOOKUP($E$2,Ni!$A$6:$H$2996,5,0))</f>
        <v>15780</v>
      </c>
      <c r="J9" s="387">
        <f>+IF(ISERROR(VLOOKUP($E$2,Ni!$A$5:$H$1642,8,0)),0,VLOOKUP($E$2,Ni!$A$5:$H$1642,8,0))</f>
        <v>25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1900</v>
      </c>
      <c r="E10" s="296">
        <f>+IF(ISERROR(VLOOKUP($E$2,Coke!$A$6:$H$2997,7,0)),0,VLOOKUP($E$2,Coke!$A$6:$H$2997,7,0))</f>
        <v>50</v>
      </c>
      <c r="F10" s="291" t="s">
        <v>3</v>
      </c>
      <c r="G10" s="290">
        <f>+IF(ISERROR(VLOOKUP($E$2,Coke!$A$6:$H$2997,2,0)),0,VLOOKUP($E$2,Coke!$A$6:$H$2997,2,0))</f>
        <v>267.66218215115873</v>
      </c>
      <c r="H10" s="290">
        <f>+IF(ISERROR(VLOOKUP($E$2,Coke!$A$6:$H$2997,4,0)),0,VLOOKUP($E$2,Coke!$A$6:$H$2997,4,0))</f>
        <v>228.77109585569124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3680</v>
      </c>
      <c r="E11" s="296">
        <f>+IF(ISERROR(VLOOKUP($E$2,Steel!$A$6:$H$2995,7,0)),0,VLOOKUP($E$2,Steel!$A$6:$H$2995,7,0))</f>
        <v>25</v>
      </c>
      <c r="F11" s="291" t="s">
        <v>3</v>
      </c>
      <c r="G11" s="290">
        <f>+IF(ISERROR(VLOOKUP($E$2,Steel!$A$6:$H$2995,2,0)),0,VLOOKUP($E$2,Steel!$A$6:$H$2995,2,0))</f>
        <v>518.41938437698104</v>
      </c>
      <c r="H11" s="290">
        <f>+IF(ISERROR(VLOOKUP($E$2,Steel!$A$6:$H$2995,4,0)),0,VLOOKUP($E$2,Steel!$A$6:$H$2995,4,0))</f>
        <v>443.09349092049666</v>
      </c>
      <c r="I11" s="404">
        <f>+IF(ISERROR(VLOOKUP($E$2,Steel!$A$6:$H$2995,5,0)),0,VLOOKUP($E$2,Steel!$A$6:$H$2995,5,0))</f>
        <v>443</v>
      </c>
      <c r="J11" s="387">
        <f>+IF(ISERROR(VLOOKUP($E$2,Steel!$A$5:$H$1642,8,0)),0,VLOOKUP($E$2,Steel!$A$5:$H$1642,8,0))</f>
        <v>-2.5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727</v>
      </c>
      <c r="E12" s="296">
        <f>+IF(ISERROR(VLOOKUP($E$2,'Quặng Sắt'!$A$6:$H$2995,7,0)),0,VLOOKUP($E$2,'Quặng Sắt'!$A$6:$H$2995,7,0))</f>
        <v>-12</v>
      </c>
      <c r="F12" s="291" t="s">
        <v>2</v>
      </c>
      <c r="G12" s="290">
        <f>+IF(ISERROR(VLOOKUP($E$2,'Quặng Sắt'!$A$6:$H$2995,2,0)),0,VLOOKUP($E$2,'Quặng Sắt'!$A$6:$H$2995,2,0))</f>
        <v>102.60390939242114</v>
      </c>
      <c r="H12" s="290">
        <f>+IF(ISERROR(VLOOKUP($E$2,'Quặng Sắt'!$A$6:$H$2995,4,0)),0,VLOOKUP($E$2,'Quặng Sắt'!$A$6:$H$2995,4,0))</f>
        <v>87.695649053351417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3" t="s">
        <v>1000</v>
      </c>
      <c r="F16" s="413"/>
      <c r="G16" s="413"/>
      <c r="H16" s="413"/>
      <c r="I16" s="413"/>
      <c r="L16" s="1" t="s">
        <v>1030</v>
      </c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23265</v>
      </c>
      <c r="E17" s="413" t="s">
        <v>1003</v>
      </c>
      <c r="F17" s="413"/>
      <c r="G17" s="413"/>
      <c r="H17" s="413"/>
      <c r="I17" s="413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7.0984999999999996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4" t="s">
        <v>17</v>
      </c>
      <c r="B19" s="414"/>
      <c r="C19" s="414"/>
      <c r="D19" s="414"/>
      <c r="E19" s="414"/>
      <c r="F19" s="414"/>
      <c r="G19" s="414"/>
      <c r="H19" s="414"/>
      <c r="I19" s="414"/>
    </row>
    <row r="20" spans="1:12" ht="15.75" customHeight="1" x14ac:dyDescent="0.25">
      <c r="A20" s="408" t="s">
        <v>656</v>
      </c>
      <c r="B20" s="409"/>
      <c r="C20" s="408" t="s">
        <v>18</v>
      </c>
      <c r="D20" s="410"/>
      <c r="E20" s="410"/>
      <c r="F20" s="410"/>
      <c r="G20" s="410"/>
      <c r="H20" s="410"/>
      <c r="I20" s="410"/>
    </row>
    <row r="35" spans="1:12" ht="15" customHeight="1" x14ac:dyDescent="0.25">
      <c r="A35" s="415" t="s">
        <v>657</v>
      </c>
      <c r="B35" s="415"/>
      <c r="C35" s="416" t="s">
        <v>4</v>
      </c>
      <c r="D35" s="416"/>
      <c r="E35" s="416"/>
      <c r="F35" s="416"/>
      <c r="G35" s="416"/>
      <c r="H35" s="416"/>
      <c r="I35" s="416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5" t="s">
        <v>705</v>
      </c>
      <c r="B50" s="415"/>
      <c r="C50" s="416" t="s">
        <v>706</v>
      </c>
      <c r="D50" s="416"/>
      <c r="E50" s="416"/>
      <c r="F50" s="416"/>
      <c r="G50" s="416"/>
      <c r="H50" s="416"/>
      <c r="I50" s="416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5" t="s">
        <v>721</v>
      </c>
      <c r="B68" s="415"/>
      <c r="C68" s="416" t="s">
        <v>722</v>
      </c>
      <c r="D68" s="416"/>
      <c r="E68" s="416"/>
      <c r="F68" s="416"/>
      <c r="G68" s="416"/>
      <c r="H68" s="416"/>
      <c r="I68" s="416"/>
    </row>
    <row r="83" spans="1:9" x14ac:dyDescent="0.25">
      <c r="A83" s="415" t="s">
        <v>759</v>
      </c>
      <c r="B83" s="415"/>
      <c r="C83" s="416" t="s">
        <v>760</v>
      </c>
      <c r="D83" s="416"/>
      <c r="E83" s="416"/>
      <c r="F83" s="416"/>
      <c r="G83" s="416"/>
      <c r="H83" s="416"/>
      <c r="I83" s="416"/>
    </row>
    <row r="101" spans="1:9" x14ac:dyDescent="0.25">
      <c r="A101" s="417" t="s">
        <v>1025</v>
      </c>
      <c r="B101" s="417"/>
      <c r="C101" s="417"/>
      <c r="D101" s="417"/>
      <c r="E101" s="417"/>
      <c r="F101" s="417"/>
      <c r="G101" s="417"/>
      <c r="H101" s="417"/>
      <c r="I101" s="417"/>
    </row>
    <row r="116" spans="1:9" x14ac:dyDescent="0.25">
      <c r="A116" s="417" t="s">
        <v>1026</v>
      </c>
      <c r="B116" s="417"/>
      <c r="C116" s="417"/>
      <c r="D116" s="417"/>
      <c r="E116" s="417"/>
      <c r="F116" s="417"/>
      <c r="G116" s="417"/>
      <c r="H116" s="417"/>
      <c r="I116" s="417"/>
    </row>
    <row r="129" spans="1:9" x14ac:dyDescent="0.25">
      <c r="A129" s="417" t="s">
        <v>1005</v>
      </c>
      <c r="B129" s="417"/>
      <c r="C129" s="417"/>
      <c r="D129" s="417"/>
      <c r="E129" s="417"/>
      <c r="F129" s="417"/>
      <c r="G129" s="417"/>
      <c r="H129" s="417"/>
      <c r="I129" s="417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5"/>
  <sheetViews>
    <sheetView workbookViewId="0">
      <pane ySplit="3" topLeftCell="A1144" activePane="bottomLeft" state="frozen"/>
      <selection pane="bottomLeft" activeCell="F1151" sqref="F1151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  <row r="1148" spans="1:2" x14ac:dyDescent="0.25">
      <c r="A1148" s="205">
        <v>43691</v>
      </c>
      <c r="B1148" s="305">
        <v>7.0355100000000004</v>
      </c>
    </row>
    <row r="1149" spans="1:2" x14ac:dyDescent="0.25">
      <c r="A1149" s="205">
        <v>43692</v>
      </c>
      <c r="B1149" s="305">
        <v>7.0450600000000003</v>
      </c>
    </row>
    <row r="1150" spans="1:2" x14ac:dyDescent="0.25">
      <c r="A1150" s="205">
        <v>43693</v>
      </c>
      <c r="B1150" s="305">
        <v>7.0522799999999997</v>
      </c>
    </row>
    <row r="1151" spans="1:2" x14ac:dyDescent="0.25">
      <c r="A1151" s="205">
        <v>43696</v>
      </c>
      <c r="B1151" s="305">
        <v>7.05661</v>
      </c>
    </row>
    <row r="1152" spans="1:2" x14ac:dyDescent="0.25">
      <c r="A1152" s="205">
        <v>43697</v>
      </c>
      <c r="B1152" s="305">
        <v>7.0731299999999999</v>
      </c>
    </row>
    <row r="1153" spans="1:2" x14ac:dyDescent="0.25">
      <c r="A1153" s="205">
        <v>43698</v>
      </c>
      <c r="B1153" s="305">
        <v>7.0569699999999997</v>
      </c>
    </row>
    <row r="1154" spans="1:2" x14ac:dyDescent="0.25">
      <c r="A1154" s="205">
        <v>43699</v>
      </c>
      <c r="B1154" s="305">
        <v>7.0854999999999997</v>
      </c>
    </row>
    <row r="1155" spans="1:2" x14ac:dyDescent="0.25">
      <c r="A1155" s="205">
        <v>43700</v>
      </c>
      <c r="B1155" s="305">
        <v>7.0984999999999996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25" activePane="bottomLeft" state="frozen"/>
      <selection pane="bottomLeft" activeCell="F631" sqref="F631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350">
        <v>43691</v>
      </c>
      <c r="B629" s="297">
        <v>23270</v>
      </c>
    </row>
    <row r="630" spans="1:2" ht="15.75" x14ac:dyDescent="0.25">
      <c r="A630" s="350">
        <v>43692</v>
      </c>
      <c r="B630" s="297">
        <v>23270</v>
      </c>
    </row>
    <row r="631" spans="1:2" ht="15.75" x14ac:dyDescent="0.25">
      <c r="A631" s="350">
        <v>43693</v>
      </c>
      <c r="B631" s="297">
        <v>23270</v>
      </c>
    </row>
    <row r="632" spans="1:2" ht="15.75" x14ac:dyDescent="0.25">
      <c r="A632" s="350">
        <v>43696</v>
      </c>
      <c r="B632" s="297">
        <v>23280</v>
      </c>
    </row>
    <row r="633" spans="1:2" ht="15.75" x14ac:dyDescent="0.25">
      <c r="A633" s="350">
        <v>43697</v>
      </c>
      <c r="B633" s="297">
        <v>23265</v>
      </c>
    </row>
    <row r="634" spans="1:2" ht="15.75" x14ac:dyDescent="0.25">
      <c r="A634" s="350">
        <v>43698</v>
      </c>
      <c r="B634" s="297">
        <v>23260</v>
      </c>
    </row>
    <row r="635" spans="1:2" ht="15.75" x14ac:dyDescent="0.25">
      <c r="A635" s="350">
        <v>43699</v>
      </c>
      <c r="B635" s="297">
        <v>23265</v>
      </c>
    </row>
    <row r="636" spans="1:2" ht="15.75" x14ac:dyDescent="0.25">
      <c r="A636" s="350">
        <v>43700</v>
      </c>
      <c r="B636" s="297">
        <v>23265</v>
      </c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498" activePane="bottomLeft" state="frozen"/>
      <selection pane="bottomLeft" activeCell="G513" sqref="G513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271">
        <v>43691</v>
      </c>
      <c r="B509" s="272">
        <v>3334</v>
      </c>
    </row>
    <row r="510" spans="1:2" x14ac:dyDescent="0.25">
      <c r="A510" s="271">
        <v>43692</v>
      </c>
      <c r="B510" s="272">
        <v>3330</v>
      </c>
    </row>
    <row r="511" spans="1:2" x14ac:dyDescent="0.25">
      <c r="A511" s="271">
        <v>43693</v>
      </c>
      <c r="B511" s="272">
        <v>3328</v>
      </c>
    </row>
    <row r="512" spans="1:2" x14ac:dyDescent="0.25">
      <c r="A512" s="271">
        <v>43696</v>
      </c>
      <c r="B512" s="272">
        <v>3324</v>
      </c>
    </row>
    <row r="513" spans="1:2" x14ac:dyDescent="0.25">
      <c r="A513" s="271">
        <v>43697</v>
      </c>
      <c r="B513" s="272">
        <v>3315</v>
      </c>
    </row>
    <row r="514" spans="1:2" x14ac:dyDescent="0.25">
      <c r="A514" s="271">
        <v>43698</v>
      </c>
      <c r="B514" s="272">
        <v>3318</v>
      </c>
    </row>
    <row r="515" spans="1:2" x14ac:dyDescent="0.25">
      <c r="A515" s="271">
        <v>43699</v>
      </c>
      <c r="B515" s="272">
        <v>3311</v>
      </c>
    </row>
    <row r="516" spans="1:2" x14ac:dyDescent="0.25">
      <c r="A516" s="271">
        <v>43700</v>
      </c>
      <c r="B516" s="272">
        <v>3300</v>
      </c>
    </row>
    <row r="517" spans="1:2" x14ac:dyDescent="0.25">
      <c r="A517" s="406"/>
      <c r="B517" s="407"/>
    </row>
    <row r="518" spans="1:2" x14ac:dyDescent="0.25">
      <c r="A518" s="406"/>
      <c r="B518" s="407"/>
    </row>
    <row r="519" spans="1:2" x14ac:dyDescent="0.25">
      <c r="A519" s="406"/>
      <c r="B519" s="407"/>
    </row>
    <row r="520" spans="1:2" x14ac:dyDescent="0.25">
      <c r="A520" s="406"/>
      <c r="B520" s="407"/>
    </row>
    <row r="521" spans="1:2" x14ac:dyDescent="0.25">
      <c r="A521" s="406"/>
      <c r="B521" s="407"/>
    </row>
    <row r="522" spans="1:2" x14ac:dyDescent="0.25">
      <c r="A522" s="406"/>
      <c r="B522" s="407"/>
    </row>
    <row r="523" spans="1:2" x14ac:dyDescent="0.25">
      <c r="A523" s="406"/>
      <c r="B52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58" activePane="bottomLeft" state="frozen"/>
      <selection pane="bottomLeft" activeCell="E1369" sqref="E1369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5668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69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69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69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69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205">
        <v>43691</v>
      </c>
      <c r="B1362" s="37">
        <f t="shared" si="56"/>
        <v>6629.2280161637173</v>
      </c>
      <c r="C1362" s="231">
        <v>46640</v>
      </c>
      <c r="D1362" s="37">
        <f t="shared" si="57"/>
        <v>5666.0068514219811</v>
      </c>
      <c r="E1362" s="231">
        <v>5697</v>
      </c>
      <c r="F1362" s="152">
        <f>USD_CNY!B1148</f>
        <v>7.0355100000000004</v>
      </c>
      <c r="G1362" s="144">
        <f t="shared" si="54"/>
        <v>85</v>
      </c>
      <c r="H1362" s="385">
        <f t="shared" si="58"/>
        <v>-27.5</v>
      </c>
    </row>
    <row r="1363" spans="1:8" x14ac:dyDescent="0.25">
      <c r="A1363" s="205">
        <v>43692</v>
      </c>
      <c r="B1363" s="37">
        <f t="shared" si="56"/>
        <v>6581.9169744473429</v>
      </c>
      <c r="C1363" s="231">
        <v>46370</v>
      </c>
      <c r="D1363" s="37">
        <f t="shared" si="57"/>
        <v>5625.5700636302081</v>
      </c>
      <c r="E1363" s="231">
        <v>5732</v>
      </c>
      <c r="F1363" s="152">
        <f>USD_CNY!B1149</f>
        <v>7.0450600000000003</v>
      </c>
      <c r="G1363" s="144">
        <f t="shared" si="54"/>
        <v>-270</v>
      </c>
      <c r="H1363" s="385">
        <f t="shared" si="58"/>
        <v>35</v>
      </c>
    </row>
    <row r="1364" spans="1:8" x14ac:dyDescent="0.25">
      <c r="A1364" s="205">
        <v>43693</v>
      </c>
      <c r="B1364" s="37">
        <f t="shared" si="56"/>
        <v>6587.9403540415306</v>
      </c>
      <c r="C1364" s="231">
        <v>46460</v>
      </c>
      <c r="D1364" s="37">
        <f t="shared" si="57"/>
        <v>5630.7182513175476</v>
      </c>
      <c r="E1364" s="231">
        <v>5696.5</v>
      </c>
      <c r="F1364" s="152">
        <f>USD_CNY!B1150</f>
        <v>7.0522799999999997</v>
      </c>
      <c r="G1364" s="144">
        <f t="shared" si="54"/>
        <v>90</v>
      </c>
      <c r="H1364" s="385">
        <f t="shared" si="58"/>
        <v>-35.5</v>
      </c>
    </row>
    <row r="1365" spans="1:8" x14ac:dyDescent="0.25">
      <c r="A1365" s="205">
        <v>43696</v>
      </c>
      <c r="B1365" s="37">
        <f t="shared" si="56"/>
        <v>6586.7321560919481</v>
      </c>
      <c r="C1365" s="231">
        <v>46480</v>
      </c>
      <c r="D1365" s="37">
        <f t="shared" si="57"/>
        <v>5629.6856034973916</v>
      </c>
      <c r="E1365" s="231">
        <v>5710</v>
      </c>
      <c r="F1365" s="152">
        <f>USD_CNY!B1151</f>
        <v>7.05661</v>
      </c>
      <c r="G1365" s="144">
        <f t="shared" si="54"/>
        <v>20</v>
      </c>
      <c r="H1365" s="385">
        <f t="shared" si="58"/>
        <v>13.5</v>
      </c>
    </row>
    <row r="1366" spans="1:8" x14ac:dyDescent="0.25">
      <c r="A1366" s="205">
        <v>43697</v>
      </c>
      <c r="B1366" s="37">
        <f t="shared" si="56"/>
        <v>6596.0897085165971</v>
      </c>
      <c r="C1366" s="231">
        <v>46655</v>
      </c>
      <c r="D1366" s="37">
        <f t="shared" si="57"/>
        <v>5637.6835115526474</v>
      </c>
      <c r="E1366" s="231">
        <v>5755.5</v>
      </c>
      <c r="F1366" s="152">
        <f>USD_CNY!B1152</f>
        <v>7.0731299999999999</v>
      </c>
      <c r="G1366" s="144">
        <f t="shared" si="54"/>
        <v>175</v>
      </c>
      <c r="H1366" s="385">
        <f t="shared" si="58"/>
        <v>45.5</v>
      </c>
    </row>
    <row r="1367" spans="1:8" x14ac:dyDescent="0.25">
      <c r="A1367" s="205">
        <v>43698</v>
      </c>
      <c r="B1367" s="37">
        <f t="shared" si="56"/>
        <v>6574.3513150828194</v>
      </c>
      <c r="C1367" s="231">
        <v>46395</v>
      </c>
      <c r="D1367" s="37">
        <f t="shared" si="57"/>
        <v>5619.103688104974</v>
      </c>
      <c r="E1367" s="231">
        <v>5698</v>
      </c>
      <c r="F1367" s="152">
        <f>USD_CNY!B1153</f>
        <v>7.0569699999999997</v>
      </c>
      <c r="G1367" s="144">
        <f t="shared" si="54"/>
        <v>-260</v>
      </c>
      <c r="H1367" s="385">
        <f t="shared" si="58"/>
        <v>-57.5</v>
      </c>
    </row>
    <row r="1368" spans="1:8" x14ac:dyDescent="0.25">
      <c r="A1368" s="205">
        <v>43699</v>
      </c>
      <c r="B1368" s="37">
        <f t="shared" si="56"/>
        <v>6550.7021381695013</v>
      </c>
      <c r="C1368" s="231">
        <v>46415</v>
      </c>
      <c r="D1368" s="37">
        <f t="shared" si="57"/>
        <v>5598.8907163841895</v>
      </c>
      <c r="E1368" s="231">
        <v>5696.5</v>
      </c>
      <c r="F1368" s="152">
        <f>USD_CNY!B1154</f>
        <v>7.0854999999999997</v>
      </c>
      <c r="G1368" s="144">
        <f t="shared" si="54"/>
        <v>20</v>
      </c>
      <c r="H1368" s="385">
        <f t="shared" si="58"/>
        <v>-1.5</v>
      </c>
    </row>
    <row r="1369" spans="1:8" x14ac:dyDescent="0.25">
      <c r="A1369" s="205">
        <v>43700</v>
      </c>
      <c r="B1369" s="37">
        <f t="shared" si="56"/>
        <v>6522.5047545256048</v>
      </c>
      <c r="C1369" s="231">
        <v>46300</v>
      </c>
      <c r="D1369" s="37">
        <f t="shared" si="57"/>
        <v>5574.7903884834232</v>
      </c>
      <c r="E1369" s="231">
        <v>5668</v>
      </c>
      <c r="F1369" s="152">
        <f>USD_CNY!B1155</f>
        <v>7.0984999999999996</v>
      </c>
      <c r="G1369" s="144">
        <f t="shared" si="54"/>
        <v>-115</v>
      </c>
      <c r="H1369" s="385">
        <f t="shared" si="58"/>
        <v>-28.5</v>
      </c>
    </row>
    <row r="1370" spans="1:8" x14ac:dyDescent="0.25">
      <c r="A1370" s="181"/>
      <c r="B1370" s="37"/>
      <c r="C1370" s="231"/>
      <c r="D1370" s="37"/>
      <c r="E1370" s="231"/>
      <c r="F1370" s="37"/>
    </row>
    <row r="1371" spans="1:8" x14ac:dyDescent="0.25">
      <c r="A1371" s="181"/>
      <c r="B1371" s="37"/>
      <c r="C1371" s="231"/>
      <c r="D1371" s="37"/>
      <c r="E1371" s="231"/>
      <c r="F1371" s="37"/>
    </row>
    <row r="1372" spans="1:8" x14ac:dyDescent="0.25">
      <c r="A1372" s="181"/>
      <c r="B1372" s="37"/>
      <c r="C1372" s="231"/>
      <c r="D1372" s="37"/>
      <c r="E1372" s="231"/>
      <c r="F1372" s="37"/>
    </row>
    <row r="1373" spans="1:8" x14ac:dyDescent="0.25">
      <c r="A1373" s="181"/>
      <c r="B1373" s="37"/>
      <c r="C1373" s="231"/>
      <c r="D1373" s="37"/>
      <c r="E1373" s="231"/>
      <c r="F1373" s="37"/>
    </row>
    <row r="1374" spans="1:8" x14ac:dyDescent="0.25">
      <c r="A1374" s="181"/>
      <c r="B1374" s="37"/>
      <c r="C1374" s="231"/>
      <c r="D1374" s="37"/>
      <c r="E1374" s="231"/>
      <c r="F1374" s="37"/>
    </row>
    <row r="1375" spans="1:8" x14ac:dyDescent="0.25">
      <c r="A1375" s="181"/>
      <c r="B1375" s="37"/>
      <c r="C1375" s="231"/>
      <c r="D1375" s="37"/>
      <c r="E1375" s="231"/>
      <c r="F1375" s="37"/>
    </row>
    <row r="1376" spans="1:8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56" activePane="bottomLeft" state="frozen"/>
      <selection pane="bottomLeft" activeCell="E1367" sqref="E1367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67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67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67" si="59">+IF(F1329=0,"",C1329/F1329)</f>
        <v>2351.2215433039687</v>
      </c>
      <c r="C1329" s="37">
        <v>16150</v>
      </c>
      <c r="D1329" s="37">
        <f t="shared" ref="D1329:D1367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205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6">
        <f>USD_CNY!B1148</f>
        <v>7.0355100000000004</v>
      </c>
      <c r="G1360" s="144">
        <f t="shared" si="56"/>
        <v>-50</v>
      </c>
      <c r="H1360" s="144">
        <f t="shared" si="58"/>
        <v>-59.5</v>
      </c>
    </row>
    <row r="1361" spans="1:8" x14ac:dyDescent="0.25">
      <c r="A1361" s="205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6">
        <f>USD_CNY!B1149</f>
        <v>7.0450600000000003</v>
      </c>
      <c r="G1361" s="144">
        <f t="shared" si="56"/>
        <v>-125</v>
      </c>
      <c r="H1361" s="144">
        <f t="shared" si="58"/>
        <v>-3.5</v>
      </c>
    </row>
    <row r="1362" spans="1:8" x14ac:dyDescent="0.25">
      <c r="A1362" s="205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6">
        <f>USD_CNY!B1150</f>
        <v>7.0522799999999997</v>
      </c>
      <c r="G1362" s="144">
        <f t="shared" si="56"/>
        <v>125</v>
      </c>
      <c r="H1362" s="144">
        <f t="shared" si="58"/>
        <v>4.5</v>
      </c>
    </row>
    <row r="1363" spans="1:8" x14ac:dyDescent="0.25">
      <c r="A1363" s="205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6">
        <f>USD_CNY!B1151</f>
        <v>7.05661</v>
      </c>
      <c r="G1363" s="144">
        <f t="shared" si="56"/>
        <v>0</v>
      </c>
      <c r="H1363" s="144">
        <f t="shared" si="58"/>
        <v>5</v>
      </c>
    </row>
    <row r="1364" spans="1:8" x14ac:dyDescent="0.25">
      <c r="A1364" s="205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6">
        <f>USD_CNY!B1152</f>
        <v>7.0731299999999999</v>
      </c>
      <c r="G1364" s="144">
        <f t="shared" si="56"/>
        <v>75</v>
      </c>
      <c r="H1364" s="144">
        <f t="shared" si="58"/>
        <v>-18.5</v>
      </c>
    </row>
    <row r="1365" spans="1:8" x14ac:dyDescent="0.25">
      <c r="A1365" s="205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6">
        <f>USD_CNY!B1153</f>
        <v>7.0569699999999997</v>
      </c>
      <c r="G1365" s="144">
        <f t="shared" si="56"/>
        <v>175</v>
      </c>
      <c r="H1365" s="144">
        <f t="shared" si="58"/>
        <v>14.5</v>
      </c>
    </row>
    <row r="1366" spans="1:8" x14ac:dyDescent="0.25">
      <c r="A1366" s="205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6">
        <f>USD_CNY!B1154</f>
        <v>7.0854999999999997</v>
      </c>
      <c r="G1366" s="144">
        <f t="shared" si="56"/>
        <v>0</v>
      </c>
      <c r="H1366" s="144">
        <f t="shared" si="58"/>
        <v>39</v>
      </c>
    </row>
    <row r="1367" spans="1:8" x14ac:dyDescent="0.25">
      <c r="A1367" s="205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6">
        <f>USD_CNY!B1155</f>
        <v>7.0984999999999996</v>
      </c>
      <c r="G1367" s="144">
        <f t="shared" si="56"/>
        <v>0</v>
      </c>
      <c r="H1367" s="144">
        <f t="shared" si="58"/>
        <v>-17</v>
      </c>
    </row>
    <row r="1368" spans="1:8" x14ac:dyDescent="0.25">
      <c r="A1368" s="181"/>
      <c r="B1368" s="37"/>
      <c r="C1368" s="37"/>
      <c r="D1368" s="37"/>
      <c r="E1368" s="37"/>
      <c r="F1368" s="51"/>
    </row>
    <row r="1369" spans="1:8" x14ac:dyDescent="0.25">
      <c r="A1369" s="181"/>
      <c r="B1369" s="37"/>
      <c r="C1369" s="37"/>
      <c r="D1369" s="37"/>
      <c r="E1369" s="37"/>
      <c r="F1369" s="51"/>
    </row>
    <row r="1370" spans="1:8" x14ac:dyDescent="0.25">
      <c r="A1370" s="181"/>
      <c r="B1370" s="37"/>
      <c r="C1370" s="37"/>
      <c r="D1370" s="37"/>
      <c r="E1370" s="37"/>
      <c r="F1370" s="51"/>
    </row>
    <row r="1371" spans="1:8" x14ac:dyDescent="0.25">
      <c r="A1371" s="181"/>
      <c r="B1371" s="37"/>
      <c r="C1371" s="37"/>
      <c r="D1371" s="37"/>
      <c r="E1371" s="37"/>
      <c r="F1371" s="51"/>
    </row>
    <row r="1372" spans="1:8" x14ac:dyDescent="0.25">
      <c r="A1372" s="181"/>
      <c r="B1372" s="37"/>
      <c r="C1372" s="37"/>
      <c r="D1372" s="37"/>
      <c r="E1372" s="37"/>
      <c r="F1372" s="51"/>
    </row>
    <row r="1373" spans="1:8" x14ac:dyDescent="0.25">
      <c r="A1373" s="181"/>
      <c r="B1373" s="37"/>
      <c r="C1373" s="37"/>
      <c r="D1373" s="37"/>
      <c r="E1373" s="37"/>
      <c r="F1373" s="51"/>
    </row>
    <row r="1374" spans="1:8" x14ac:dyDescent="0.25">
      <c r="A1374" s="181"/>
      <c r="B1374" s="37"/>
      <c r="C1374" s="37"/>
      <c r="D1374" s="37"/>
      <c r="E1374" s="37"/>
      <c r="F1374" s="51"/>
    </row>
    <row r="1375" spans="1:8" x14ac:dyDescent="0.25">
      <c r="A1375" s="181"/>
      <c r="B1375" s="37"/>
      <c r="C1375" s="37"/>
      <c r="D1375" s="37"/>
      <c r="E1375" s="37"/>
      <c r="F1375" s="51"/>
    </row>
    <row r="1376" spans="1:8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53" activePane="bottomLeft" state="frozen"/>
      <selection pane="bottomLeft" activeCell="E1367" sqref="E1367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67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8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8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67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 t="shared" ref="B1359:B1367" si="57">+IF(F1359=0,"",C1359/F1359)</f>
        <v>595.09888728905969</v>
      </c>
      <c r="C1359" s="221">
        <v>4224</v>
      </c>
      <c r="D1359" s="20">
        <f t="shared" ref="D1359:D1367" si="58">+B1359/1.17</f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5">
        <v>43691</v>
      </c>
      <c r="B1360" s="20">
        <f t="shared" si="57"/>
        <v>581.90522080133496</v>
      </c>
      <c r="C1360" s="221">
        <v>4094</v>
      </c>
      <c r="D1360" s="20">
        <f t="shared" si="58"/>
        <v>497.35488957379062</v>
      </c>
      <c r="E1360" s="20">
        <v>543.83000000000004</v>
      </c>
      <c r="F1360" s="152">
        <f>USD_CNY!B1148</f>
        <v>7.0355100000000004</v>
      </c>
      <c r="G1360" s="164">
        <f t="shared" si="52"/>
        <v>-130</v>
      </c>
      <c r="H1360" s="164">
        <f t="shared" si="56"/>
        <v>-8.67999999999995</v>
      </c>
    </row>
    <row r="1361" spans="1:8" x14ac:dyDescent="0.25">
      <c r="A1361" s="205">
        <v>43692</v>
      </c>
      <c r="B1361" s="20">
        <f t="shared" si="57"/>
        <v>597.43990824776506</v>
      </c>
      <c r="C1361" s="221">
        <v>4209</v>
      </c>
      <c r="D1361" s="20">
        <f t="shared" si="58"/>
        <v>510.63240021176506</v>
      </c>
      <c r="E1361" s="20">
        <v>555.24</v>
      </c>
      <c r="F1361" s="152">
        <f>USD_CNY!B1149</f>
        <v>7.0450600000000003</v>
      </c>
      <c r="G1361" s="164">
        <f t="shared" si="52"/>
        <v>115</v>
      </c>
      <c r="H1361" s="164">
        <f t="shared" si="56"/>
        <v>11.409999999999968</v>
      </c>
    </row>
    <row r="1362" spans="1:8" x14ac:dyDescent="0.25">
      <c r="A1362" s="205">
        <v>43693</v>
      </c>
      <c r="B1362" s="20">
        <f t="shared" si="57"/>
        <v>592.57431639129481</v>
      </c>
      <c r="C1362" s="221">
        <v>4179</v>
      </c>
      <c r="D1362" s="20">
        <f t="shared" si="58"/>
        <v>506.47377469341438</v>
      </c>
      <c r="E1362" s="20">
        <v>554.27499999999998</v>
      </c>
      <c r="F1362" s="152">
        <f>USD_CNY!B1150</f>
        <v>7.0522799999999997</v>
      </c>
      <c r="G1362" s="164">
        <f t="shared" si="52"/>
        <v>-30</v>
      </c>
      <c r="H1362" s="164">
        <f t="shared" si="56"/>
        <v>-0.96500000000003183</v>
      </c>
    </row>
    <row r="1363" spans="1:8" x14ac:dyDescent="0.25">
      <c r="A1363" s="205">
        <v>43696</v>
      </c>
      <c r="B1363" s="20">
        <f t="shared" si="57"/>
        <v>583.99146332304042</v>
      </c>
      <c r="C1363" s="221">
        <v>4121</v>
      </c>
      <c r="D1363" s="20">
        <f t="shared" si="58"/>
        <v>499.1380028402055</v>
      </c>
      <c r="E1363" s="20">
        <v>548.16999999999996</v>
      </c>
      <c r="F1363" s="152">
        <f>USD_CNY!B1151</f>
        <v>7.05661</v>
      </c>
      <c r="G1363" s="164">
        <f t="shared" si="52"/>
        <v>-58</v>
      </c>
      <c r="H1363" s="164">
        <f t="shared" si="56"/>
        <v>-6.1050000000000182</v>
      </c>
    </row>
    <row r="1364" spans="1:8" x14ac:dyDescent="0.25">
      <c r="A1364" s="205">
        <v>43697</v>
      </c>
      <c r="B1364" s="20">
        <f t="shared" si="57"/>
        <v>581.63783219027505</v>
      </c>
      <c r="C1364" s="221">
        <v>4114</v>
      </c>
      <c r="D1364" s="20">
        <f t="shared" si="58"/>
        <v>497.12635229938041</v>
      </c>
      <c r="E1364" s="20">
        <v>542.22</v>
      </c>
      <c r="F1364" s="152">
        <f>USD_CNY!B1152</f>
        <v>7.0731299999999999</v>
      </c>
      <c r="G1364" s="164">
        <f t="shared" si="52"/>
        <v>-7</v>
      </c>
      <c r="H1364" s="164">
        <f t="shared" si="56"/>
        <v>-5.9499999999999318</v>
      </c>
    </row>
    <row r="1365" spans="1:8" x14ac:dyDescent="0.25">
      <c r="A1365" s="205">
        <v>43698</v>
      </c>
      <c r="B1365" s="20">
        <f t="shared" si="57"/>
        <v>588.63789983519837</v>
      </c>
      <c r="C1365" s="221">
        <v>4154</v>
      </c>
      <c r="D1365" s="20">
        <f t="shared" si="58"/>
        <v>503.10931609846017</v>
      </c>
      <c r="E1365" s="20">
        <v>548.97500000000002</v>
      </c>
      <c r="F1365" s="152">
        <f>USD_CNY!B1153</f>
        <v>7.0569699999999997</v>
      </c>
      <c r="G1365" s="164">
        <f t="shared" si="52"/>
        <v>40</v>
      </c>
      <c r="H1365" s="164">
        <f t="shared" si="56"/>
        <v>6.7549999999999955</v>
      </c>
    </row>
    <row r="1366" spans="1:8" x14ac:dyDescent="0.25">
      <c r="A1366" s="205">
        <v>43699</v>
      </c>
      <c r="B1366" s="20">
        <f t="shared" si="57"/>
        <v>585.13866346764519</v>
      </c>
      <c r="C1366" s="221">
        <v>4146</v>
      </c>
      <c r="D1366" s="20">
        <f t="shared" si="58"/>
        <v>500.11851578431214</v>
      </c>
      <c r="E1366" s="20">
        <v>548.97500000000002</v>
      </c>
      <c r="F1366" s="152">
        <f>USD_CNY!B1154</f>
        <v>7.0854999999999997</v>
      </c>
      <c r="G1366" s="164">
        <f t="shared" si="52"/>
        <v>-8</v>
      </c>
      <c r="H1366" s="164">
        <f t="shared" si="56"/>
        <v>0</v>
      </c>
    </row>
    <row r="1367" spans="1:8" x14ac:dyDescent="0.25">
      <c r="A1367" s="205">
        <v>43700</v>
      </c>
      <c r="B1367" s="20">
        <f t="shared" si="57"/>
        <v>584.06705642037059</v>
      </c>
      <c r="C1367" s="221">
        <v>4146</v>
      </c>
      <c r="D1367" s="20">
        <f t="shared" si="58"/>
        <v>499.20261232510308</v>
      </c>
      <c r="E1367" s="20">
        <v>546.4</v>
      </c>
      <c r="F1367" s="152">
        <f>USD_CNY!B1155</f>
        <v>7.0984999999999996</v>
      </c>
      <c r="G1367" s="164">
        <f t="shared" si="52"/>
        <v>0</v>
      </c>
      <c r="H1367" s="164">
        <f t="shared" si="56"/>
        <v>-2.5750000000000455</v>
      </c>
    </row>
    <row r="1368" spans="1:8" x14ac:dyDescent="0.25">
      <c r="A1368" s="204"/>
      <c r="B1368" s="20"/>
      <c r="C1368" s="221"/>
      <c r="D1368" s="20"/>
      <c r="E1368" s="20"/>
      <c r="F1368" s="47"/>
    </row>
    <row r="1369" spans="1:8" x14ac:dyDescent="0.25">
      <c r="A1369" s="204"/>
      <c r="B1369" s="20"/>
      <c r="C1369" s="221"/>
      <c r="D1369" s="20"/>
      <c r="E1369" s="20"/>
      <c r="F1369" s="47"/>
    </row>
    <row r="1370" spans="1:8" x14ac:dyDescent="0.25">
      <c r="A1370" s="204"/>
      <c r="B1370" s="20"/>
      <c r="C1370" s="221"/>
      <c r="D1370" s="20"/>
      <c r="E1370" s="20"/>
      <c r="F1370" s="47"/>
    </row>
    <row r="1371" spans="1:8" x14ac:dyDescent="0.25">
      <c r="A1371" s="204"/>
      <c r="B1371" s="20"/>
      <c r="C1371" s="221"/>
      <c r="D1371" s="20"/>
      <c r="E1371" s="20"/>
      <c r="F1371" s="47"/>
    </row>
    <row r="1372" spans="1:8" x14ac:dyDescent="0.25">
      <c r="A1372" s="204"/>
      <c r="B1372" s="20"/>
      <c r="C1372" s="221"/>
      <c r="D1372" s="20"/>
      <c r="E1372" s="20"/>
      <c r="F1372" s="47"/>
    </row>
    <row r="1373" spans="1:8" x14ac:dyDescent="0.25">
      <c r="A1373" s="204"/>
      <c r="B1373" s="20"/>
      <c r="C1373" s="221"/>
      <c r="D1373" s="20"/>
      <c r="E1373" s="20"/>
      <c r="F1373" s="47"/>
    </row>
    <row r="1374" spans="1:8" x14ac:dyDescent="0.25">
      <c r="A1374" s="204"/>
      <c r="B1374" s="20"/>
      <c r="C1374" s="221"/>
      <c r="D1374" s="20"/>
      <c r="E1374" s="20"/>
      <c r="F1374" s="47"/>
    </row>
    <row r="1375" spans="1:8" x14ac:dyDescent="0.25">
      <c r="A1375" s="204"/>
      <c r="B1375" s="20"/>
      <c r="C1375" s="221"/>
      <c r="D1375" s="20"/>
      <c r="E1375" s="20"/>
      <c r="F1375" s="47"/>
    </row>
    <row r="1376" spans="1:8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4"/>
  <sheetViews>
    <sheetView zoomScale="85" zoomScaleNormal="85" workbookViewId="0">
      <pane ySplit="4" topLeftCell="A1347" activePane="bottomLeft" state="frozen"/>
      <selection pane="bottomLeft" activeCell="E1364" sqref="E1364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2247.9770313819763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64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64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64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64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  <row r="1357" spans="1:8" x14ac:dyDescent="0.25">
      <c r="A1357" s="205">
        <v>43691</v>
      </c>
      <c r="B1357" s="3">
        <f t="shared" si="40"/>
        <v>2700.5860271678953</v>
      </c>
      <c r="C1357" s="222">
        <v>19000</v>
      </c>
      <c r="D1357" s="3">
        <f t="shared" si="51"/>
        <v>2308.1931856135857</v>
      </c>
      <c r="E1357" s="222">
        <v>2263</v>
      </c>
      <c r="F1357" s="152">
        <f>USD_CNY!B1148</f>
        <v>7.0355100000000004</v>
      </c>
      <c r="G1357" s="164">
        <f t="shared" si="52"/>
        <v>20</v>
      </c>
      <c r="H1357" s="403">
        <f t="shared" si="53"/>
        <v>24</v>
      </c>
    </row>
    <row r="1358" spans="1:8" x14ac:dyDescent="0.25">
      <c r="A1358" s="205">
        <v>43692</v>
      </c>
      <c r="B1358" s="3">
        <f t="shared" si="40"/>
        <v>2679.8920094363993</v>
      </c>
      <c r="C1358" s="222">
        <v>18880</v>
      </c>
      <c r="D1358" s="3">
        <f t="shared" si="51"/>
        <v>2290.5059909712818</v>
      </c>
      <c r="E1358" s="222">
        <v>2269</v>
      </c>
      <c r="F1358" s="152">
        <f>USD_CNY!B1149</f>
        <v>7.0450600000000003</v>
      </c>
      <c r="G1358" s="164">
        <f t="shared" si="52"/>
        <v>-120</v>
      </c>
      <c r="H1358" s="403">
        <f t="shared" si="53"/>
        <v>6</v>
      </c>
    </row>
    <row r="1359" spans="1:8" x14ac:dyDescent="0.25">
      <c r="A1359" s="205">
        <v>43693</v>
      </c>
      <c r="B1359" s="3">
        <f t="shared" si="40"/>
        <v>2665.8045341364782</v>
      </c>
      <c r="C1359" s="222">
        <v>18800</v>
      </c>
      <c r="D1359" s="3">
        <f t="shared" si="51"/>
        <v>2278.4654137918619</v>
      </c>
      <c r="E1359" s="222">
        <v>2262</v>
      </c>
      <c r="F1359" s="152">
        <f>USD_CNY!B1150</f>
        <v>7.0522799999999997</v>
      </c>
      <c r="G1359" s="164">
        <f t="shared" si="52"/>
        <v>-80</v>
      </c>
      <c r="H1359" s="403">
        <f t="shared" si="53"/>
        <v>-7</v>
      </c>
    </row>
    <row r="1360" spans="1:8" x14ac:dyDescent="0.25">
      <c r="A1360" s="205">
        <v>43696</v>
      </c>
      <c r="B1360" s="3">
        <f t="shared" si="40"/>
        <v>2655.6661059630615</v>
      </c>
      <c r="C1360" s="222">
        <v>18740</v>
      </c>
      <c r="D1360" s="3">
        <f t="shared" si="51"/>
        <v>2269.8000905667195</v>
      </c>
      <c r="E1360" s="222">
        <v>2264.5</v>
      </c>
      <c r="F1360" s="152">
        <f>USD_CNY!B1151</f>
        <v>7.05661</v>
      </c>
      <c r="G1360" s="164">
        <f t="shared" si="52"/>
        <v>-60</v>
      </c>
      <c r="H1360" s="403">
        <f t="shared" si="53"/>
        <v>2.5</v>
      </c>
    </row>
    <row r="1361" spans="1:8" x14ac:dyDescent="0.25">
      <c r="A1361" s="205">
        <v>43697</v>
      </c>
      <c r="B1361" s="3">
        <f t="shared" si="40"/>
        <v>2667.842949302501</v>
      </c>
      <c r="C1361" s="222">
        <v>18870</v>
      </c>
      <c r="D1361" s="3">
        <f t="shared" si="51"/>
        <v>2280.2076489764968</v>
      </c>
      <c r="E1361" s="222">
        <v>2238</v>
      </c>
      <c r="F1361" s="152">
        <f>USD_CNY!B1152</f>
        <v>7.0731299999999999</v>
      </c>
      <c r="G1361" s="164">
        <f t="shared" si="52"/>
        <v>130</v>
      </c>
      <c r="H1361" s="403">
        <f t="shared" si="53"/>
        <v>-26.5</v>
      </c>
    </row>
    <row r="1362" spans="1:8" x14ac:dyDescent="0.25">
      <c r="A1362" s="205">
        <v>43698</v>
      </c>
      <c r="B1362" s="3">
        <f t="shared" si="40"/>
        <v>2652.6965539034459</v>
      </c>
      <c r="C1362" s="222">
        <v>18720</v>
      </c>
      <c r="D1362" s="3">
        <f t="shared" si="51"/>
        <v>2267.2620118832874</v>
      </c>
      <c r="E1362" s="222">
        <v>2226</v>
      </c>
      <c r="F1362" s="152">
        <f>USD_CNY!B1153</f>
        <v>7.0569699999999997</v>
      </c>
      <c r="G1362" s="164">
        <f t="shared" si="52"/>
        <v>-150</v>
      </c>
      <c r="H1362" s="403">
        <f t="shared" si="53"/>
        <v>-12</v>
      </c>
    </row>
    <row r="1363" spans="1:8" x14ac:dyDescent="0.25">
      <c r="A1363" s="205">
        <v>43699</v>
      </c>
      <c r="B1363" s="3">
        <f t="shared" si="40"/>
        <v>2657.5400465739895</v>
      </c>
      <c r="C1363" s="222">
        <v>18830</v>
      </c>
      <c r="D1363" s="3">
        <f t="shared" si="51"/>
        <v>2271.4017492085381</v>
      </c>
      <c r="E1363" s="222">
        <v>2257</v>
      </c>
      <c r="F1363" s="152">
        <f>USD_CNY!B1154</f>
        <v>7.0854999999999997</v>
      </c>
      <c r="G1363" s="164">
        <f t="shared" si="52"/>
        <v>110</v>
      </c>
      <c r="H1363" s="403">
        <f t="shared" si="53"/>
        <v>31</v>
      </c>
    </row>
    <row r="1364" spans="1:8" x14ac:dyDescent="0.25">
      <c r="A1364" s="205">
        <v>43700</v>
      </c>
      <c r="B1364" s="3">
        <f t="shared" si="40"/>
        <v>2630.1331267169121</v>
      </c>
      <c r="C1364" s="222">
        <v>18670</v>
      </c>
      <c r="D1364" s="3">
        <f t="shared" si="51"/>
        <v>2247.9770313819763</v>
      </c>
      <c r="E1364" s="222">
        <v>2247</v>
      </c>
      <c r="F1364" s="152">
        <f>USD_CNY!B1155</f>
        <v>7.0984999999999996</v>
      </c>
      <c r="G1364" s="164">
        <f t="shared" si="52"/>
        <v>-160</v>
      </c>
      <c r="H1364" s="403">
        <f t="shared" si="53"/>
        <v>-10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1"/>
  <sheetViews>
    <sheetView zoomScale="115" zoomScaleNormal="115" workbookViewId="0">
      <pane ySplit="5" topLeftCell="A899" activePane="bottomLeft" state="frozen"/>
      <selection pane="bottomLeft" activeCell="E911" sqref="E911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11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11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11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11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4">
        <v>43691</v>
      </c>
      <c r="B904" s="95">
        <f t="shared" si="28"/>
        <v>17496.954733914099</v>
      </c>
      <c r="C904" s="254">
        <v>123100</v>
      </c>
      <c r="D904" s="95">
        <f t="shared" si="45"/>
        <v>14954.662165738548</v>
      </c>
      <c r="E904" s="254">
        <v>15725</v>
      </c>
      <c r="F904" s="159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4">
        <v>43692</v>
      </c>
      <c r="B905" s="95">
        <f t="shared" si="28"/>
        <v>17551.30545375057</v>
      </c>
      <c r="C905" s="254">
        <v>123650</v>
      </c>
      <c r="D905" s="95">
        <f t="shared" si="45"/>
        <v>15001.115772436386</v>
      </c>
      <c r="E905" s="254">
        <v>16050</v>
      </c>
      <c r="F905" s="159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4">
        <v>43693</v>
      </c>
      <c r="B906" s="95">
        <f t="shared" si="28"/>
        <v>17958.731077041753</v>
      </c>
      <c r="C906" s="254">
        <v>126650</v>
      </c>
      <c r="D906" s="95">
        <f t="shared" si="45"/>
        <v>15349.342800890388</v>
      </c>
      <c r="E906" s="254">
        <v>15990</v>
      </c>
      <c r="F906" s="159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4">
        <v>43696</v>
      </c>
      <c r="B907" s="95">
        <f t="shared" si="28"/>
        <v>17862.684773566911</v>
      </c>
      <c r="C907" s="254">
        <v>126050</v>
      </c>
      <c r="D907" s="95">
        <f t="shared" si="45"/>
        <v>15267.251943219582</v>
      </c>
      <c r="E907" s="254">
        <v>16090</v>
      </c>
      <c r="F907" s="159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4">
        <v>43697</v>
      </c>
      <c r="B908" s="95">
        <f t="shared" si="28"/>
        <v>17665.446556192237</v>
      </c>
      <c r="C908" s="254">
        <v>124950</v>
      </c>
      <c r="D908" s="95">
        <f t="shared" si="45"/>
        <v>15098.672270249775</v>
      </c>
      <c r="E908" s="254">
        <v>16005</v>
      </c>
      <c r="F908" s="159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4">
        <v>43698</v>
      </c>
      <c r="B909" s="95">
        <f t="shared" si="28"/>
        <v>17542.939816946935</v>
      </c>
      <c r="C909" s="254">
        <v>123800</v>
      </c>
      <c r="D909" s="95">
        <f t="shared" si="45"/>
        <v>14993.965655510201</v>
      </c>
      <c r="E909" s="254">
        <v>15860</v>
      </c>
      <c r="F909" s="159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4">
        <v>43699</v>
      </c>
      <c r="B910" s="95">
        <f t="shared" si="28"/>
        <v>17472.302589796062</v>
      </c>
      <c r="C910" s="254">
        <v>123800</v>
      </c>
      <c r="D910" s="95">
        <f t="shared" si="45"/>
        <v>14933.591957090652</v>
      </c>
      <c r="E910" s="254">
        <v>15755</v>
      </c>
      <c r="F910" s="159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4">
        <v>43700</v>
      </c>
      <c r="B911" s="95">
        <f t="shared" si="28"/>
        <v>17405.085581460873</v>
      </c>
      <c r="C911" s="254">
        <v>123550</v>
      </c>
      <c r="D911" s="95">
        <f t="shared" si="45"/>
        <v>14876.141522616132</v>
      </c>
      <c r="E911" s="254">
        <v>15780</v>
      </c>
      <c r="F911" s="159">
        <f>USD_CNY!B1155</f>
        <v>7.0984999999999996</v>
      </c>
      <c r="G911" s="95">
        <f t="shared" si="48"/>
        <v>-250</v>
      </c>
      <c r="H911" s="95">
        <f t="shared" si="47"/>
        <v>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workbookViewId="0">
      <pane xSplit="1" ySplit="5" topLeftCell="B237" activePane="bottomRight" state="frozen"/>
      <selection pane="topRight" activeCell="B1" sqref="B1"/>
      <selection pane="bottomLeft" activeCell="A6" sqref="A6"/>
      <selection pane="bottomRight" activeCell="C246" sqref="C246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46" si="38">+IF(F198=0,"",C198/F198)</f>
        <v>259.72002181648185</v>
      </c>
      <c r="C198" s="333">
        <v>1800</v>
      </c>
      <c r="D198" s="1">
        <f t="shared" ref="D198:D246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46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  <row r="239" spans="1:7" x14ac:dyDescent="0.25">
      <c r="A239" s="314">
        <v>43691</v>
      </c>
      <c r="B239" s="1">
        <f t="shared" si="38"/>
        <v>262.95179738213716</v>
      </c>
      <c r="C239" s="333">
        <v>1850</v>
      </c>
      <c r="D239" s="1">
        <f t="shared" si="39"/>
        <v>224.74512596763861</v>
      </c>
      <c r="F239" s="1">
        <f>USD_CNY!B1148</f>
        <v>7.0355100000000004</v>
      </c>
      <c r="G239" s="323">
        <f t="shared" si="40"/>
        <v>50</v>
      </c>
    </row>
    <row r="240" spans="1:7" x14ac:dyDescent="0.25">
      <c r="A240" s="314">
        <v>43692</v>
      </c>
      <c r="B240" s="1">
        <f t="shared" si="38"/>
        <v>262.59535050091836</v>
      </c>
      <c r="C240" s="333">
        <v>1850</v>
      </c>
      <c r="D240" s="1">
        <f t="shared" si="39"/>
        <v>224.44047051360545</v>
      </c>
      <c r="F240" s="1">
        <f>USD_CNY!B1149</f>
        <v>7.0450600000000003</v>
      </c>
      <c r="G240" s="323">
        <f t="shared" si="40"/>
        <v>0</v>
      </c>
    </row>
    <row r="241" spans="1:7" x14ac:dyDescent="0.25">
      <c r="A241" s="314">
        <v>43693</v>
      </c>
      <c r="B241" s="1">
        <f t="shared" si="38"/>
        <v>262.32651000811086</v>
      </c>
      <c r="C241" s="333">
        <v>1850</v>
      </c>
      <c r="D241" s="1">
        <f t="shared" si="39"/>
        <v>224.21069231462468</v>
      </c>
      <c r="F241" s="1">
        <f>USD_CNY!B1150</f>
        <v>7.0522799999999997</v>
      </c>
      <c r="G241" s="323">
        <f t="shared" si="40"/>
        <v>0</v>
      </c>
    </row>
    <row r="242" spans="1:7" x14ac:dyDescent="0.25">
      <c r="A242" s="314">
        <v>43696</v>
      </c>
      <c r="B242" s="1">
        <f t="shared" si="38"/>
        <v>262.16554407853062</v>
      </c>
      <c r="C242" s="333">
        <v>1850</v>
      </c>
      <c r="D242" s="1">
        <f t="shared" si="39"/>
        <v>224.07311459703473</v>
      </c>
      <c r="F242" s="1">
        <f>USD_CNY!B1151</f>
        <v>7.05661</v>
      </c>
      <c r="G242" s="323">
        <f t="shared" si="40"/>
        <v>0</v>
      </c>
    </row>
    <row r="243" spans="1:7" x14ac:dyDescent="0.25">
      <c r="A243" s="314">
        <v>43697</v>
      </c>
      <c r="B243" s="1">
        <f t="shared" si="38"/>
        <v>261.55323032377464</v>
      </c>
      <c r="C243" s="333">
        <v>1850</v>
      </c>
      <c r="D243" s="1">
        <f t="shared" si="39"/>
        <v>223.54976950749972</v>
      </c>
      <c r="F243" s="1">
        <f>USD_CNY!B1152</f>
        <v>7.0731299999999999</v>
      </c>
      <c r="G243" s="323">
        <f t="shared" si="40"/>
        <v>0</v>
      </c>
    </row>
    <row r="244" spans="1:7" x14ac:dyDescent="0.25">
      <c r="A244" s="314">
        <v>43698</v>
      </c>
      <c r="B244" s="1">
        <f t="shared" si="38"/>
        <v>262.15217012400507</v>
      </c>
      <c r="C244" s="333">
        <v>1850</v>
      </c>
      <c r="D244" s="1">
        <f t="shared" si="39"/>
        <v>224.06168386667102</v>
      </c>
      <c r="F244" s="1">
        <f>USD_CNY!B1153</f>
        <v>7.0569699999999997</v>
      </c>
      <c r="G244" s="323">
        <f t="shared" si="40"/>
        <v>0</v>
      </c>
    </row>
    <row r="245" spans="1:7" x14ac:dyDescent="0.25">
      <c r="A245" s="314">
        <v>43699</v>
      </c>
      <c r="B245" s="1">
        <f t="shared" si="38"/>
        <v>261.09660574412533</v>
      </c>
      <c r="C245" s="333">
        <v>1850</v>
      </c>
      <c r="D245" s="1">
        <f t="shared" si="39"/>
        <v>223.15949208899602</v>
      </c>
      <c r="F245" s="1">
        <f>USD_CNY!B1154</f>
        <v>7.0854999999999997</v>
      </c>
      <c r="G245" s="323">
        <f t="shared" si="40"/>
        <v>0</v>
      </c>
    </row>
    <row r="246" spans="1:7" x14ac:dyDescent="0.25">
      <c r="A246" s="314">
        <v>43700</v>
      </c>
      <c r="B246" s="1">
        <f t="shared" si="38"/>
        <v>267.66218215115873</v>
      </c>
      <c r="C246" s="333">
        <v>1900</v>
      </c>
      <c r="D246" s="1">
        <f t="shared" si="39"/>
        <v>228.77109585569124</v>
      </c>
      <c r="F246" s="1">
        <f>USD_CNY!B1155</f>
        <v>7.0984999999999996</v>
      </c>
      <c r="G246" s="323">
        <f t="shared" si="40"/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45" workbookViewId="0">
      <selection activeCell="K58" sqref="K58"/>
    </sheetView>
  </sheetViews>
  <sheetFormatPr defaultColWidth="9.140625"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61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61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60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  <row r="54" spans="1:7" ht="15.75" x14ac:dyDescent="0.25">
      <c r="A54" s="400">
        <v>43691</v>
      </c>
      <c r="B54" s="365">
        <f t="shared" si="3"/>
        <v>102.62226903238002</v>
      </c>
      <c r="C54" s="365">
        <v>722</v>
      </c>
      <c r="D54" s="365">
        <f t="shared" si="2"/>
        <v>87.711341053316261</v>
      </c>
      <c r="E54" s="392"/>
      <c r="F54" s="360">
        <f>USD_CNY!B1148</f>
        <v>7.0355100000000004</v>
      </c>
      <c r="G54" s="393">
        <f t="shared" si="1"/>
        <v>-16</v>
      </c>
    </row>
    <row r="55" spans="1:7" ht="15.75" x14ac:dyDescent="0.25">
      <c r="A55" s="400">
        <v>43692</v>
      </c>
      <c r="B55" s="365">
        <f t="shared" si="3"/>
        <v>103.76064930603856</v>
      </c>
      <c r="C55" s="365">
        <v>731</v>
      </c>
      <c r="D55" s="365">
        <f t="shared" si="2"/>
        <v>88.684315646186803</v>
      </c>
      <c r="E55" s="392"/>
      <c r="F55" s="360">
        <f>USD_CNY!B1149</f>
        <v>7.0450600000000003</v>
      </c>
      <c r="G55" s="393">
        <f t="shared" si="1"/>
        <v>9</v>
      </c>
    </row>
    <row r="56" spans="1:7" ht="15.75" x14ac:dyDescent="0.25">
      <c r="A56" s="400">
        <v>43693</v>
      </c>
      <c r="B56" s="365">
        <f t="shared" si="3"/>
        <v>104.78880588972645</v>
      </c>
      <c r="C56" s="365">
        <v>739</v>
      </c>
      <c r="D56" s="365">
        <f t="shared" si="2"/>
        <v>89.563081957031159</v>
      </c>
      <c r="E56" s="392"/>
      <c r="F56" s="360">
        <f>USD_CNY!B1150</f>
        <v>7.0522799999999997</v>
      </c>
      <c r="G56" s="393">
        <f t="shared" si="1"/>
        <v>8</v>
      </c>
    </row>
    <row r="57" spans="1:7" ht="15.75" x14ac:dyDescent="0.25">
      <c r="A57" s="400">
        <v>43696</v>
      </c>
      <c r="B57" s="365">
        <f t="shared" si="3"/>
        <v>104.44108431669031</v>
      </c>
      <c r="C57" s="365">
        <v>737</v>
      </c>
      <c r="D57" s="365">
        <f t="shared" si="2"/>
        <v>89.265884031359249</v>
      </c>
      <c r="E57" s="392"/>
      <c r="F57" s="360">
        <f>USD_CNY!B1151</f>
        <v>7.05661</v>
      </c>
      <c r="G57" s="393">
        <f t="shared" si="1"/>
        <v>-2</v>
      </c>
    </row>
    <row r="58" spans="1:7" ht="15.75" x14ac:dyDescent="0.25">
      <c r="A58" s="400">
        <v>43697</v>
      </c>
      <c r="B58" s="365">
        <f>+IF(F58=0,"",C58/F58)</f>
        <v>104.47991200501052</v>
      </c>
      <c r="C58" s="365">
        <v>739</v>
      </c>
      <c r="D58" s="365">
        <f t="shared" si="2"/>
        <v>89.29907008975259</v>
      </c>
      <c r="E58" s="392"/>
      <c r="F58" s="360">
        <f>USD_CNY!B1152</f>
        <v>7.0731299999999999</v>
      </c>
      <c r="G58" s="393">
        <f t="shared" si="1"/>
        <v>2</v>
      </c>
    </row>
    <row r="59" spans="1:7" ht="15.75" x14ac:dyDescent="0.25">
      <c r="A59" s="400">
        <v>43698</v>
      </c>
      <c r="B59" s="365">
        <f>+IF(F59=0,"",C59/F59)</f>
        <v>105.56938742831555</v>
      </c>
      <c r="C59" s="365">
        <v>745</v>
      </c>
      <c r="D59" s="365">
        <f t="shared" si="2"/>
        <v>90.230245665226974</v>
      </c>
      <c r="E59" s="392"/>
      <c r="F59" s="360">
        <f>USD_CNY!B1153</f>
        <v>7.0569699999999997</v>
      </c>
      <c r="G59" s="393">
        <f t="shared" si="1"/>
        <v>6</v>
      </c>
    </row>
    <row r="60" spans="1:7" ht="15.75" x14ac:dyDescent="0.25">
      <c r="A60" s="400">
        <v>43699</v>
      </c>
      <c r="B60" s="365">
        <f>+IF(F60=0,"",C60/F60)</f>
        <v>104.71916417385933</v>
      </c>
      <c r="C60" s="365">
        <v>739</v>
      </c>
      <c r="D60" s="365">
        <f t="shared" si="2"/>
        <v>89.503559122956688</v>
      </c>
      <c r="E60" s="392"/>
      <c r="F60" s="360">
        <f>USD_CNY!B1153</f>
        <v>7.0569699999999997</v>
      </c>
      <c r="G60" s="393">
        <f t="shared" si="1"/>
        <v>-6</v>
      </c>
    </row>
    <row r="61" spans="1:7" ht="15.75" x14ac:dyDescent="0.25">
      <c r="A61" s="400">
        <v>43700</v>
      </c>
      <c r="B61" s="365">
        <f>+IF(F61=0,"",C61/F61)</f>
        <v>102.60390939242114</v>
      </c>
      <c r="C61" s="365">
        <v>727</v>
      </c>
      <c r="D61" s="365">
        <f t="shared" si="2"/>
        <v>87.695649053351417</v>
      </c>
      <c r="E61" s="392"/>
      <c r="F61" s="360">
        <f>USD_CNY!B1154</f>
        <v>7.0854999999999997</v>
      </c>
      <c r="G61" s="393">
        <f t="shared" si="1"/>
        <v>-12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workbookViewId="0">
      <pane xSplit="1" ySplit="5" topLeftCell="B227" activePane="bottomRight" state="frozen"/>
      <selection pane="topRight" activeCell="B1" sqref="B1"/>
      <selection pane="bottomLeft" activeCell="A6" sqref="A6"/>
      <selection pane="bottomRight" activeCell="K232" sqref="K232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33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33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33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33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  <row r="226" spans="1:8" ht="15.75" x14ac:dyDescent="0.25">
      <c r="A226" s="388">
        <v>43691</v>
      </c>
      <c r="B226" s="320">
        <f t="shared" si="37"/>
        <v>525.19291423080915</v>
      </c>
      <c r="C226" s="378">
        <v>3695</v>
      </c>
      <c r="D226" s="372">
        <f t="shared" si="35"/>
        <v>448.88283267590526</v>
      </c>
      <c r="E226" s="1">
        <v>460</v>
      </c>
      <c r="F226" s="374">
        <f>USD_CNY!B1148</f>
        <v>7.0355100000000004</v>
      </c>
      <c r="G226" s="323">
        <f t="shared" si="38"/>
        <v>15</v>
      </c>
      <c r="H226" s="362">
        <f t="shared" si="39"/>
        <v>-1.5</v>
      </c>
    </row>
    <row r="227" spans="1:8" ht="15.75" x14ac:dyDescent="0.25">
      <c r="A227" s="388">
        <v>43692</v>
      </c>
      <c r="B227" s="320">
        <f t="shared" si="37"/>
        <v>529.44900398293271</v>
      </c>
      <c r="C227" s="378">
        <v>3730</v>
      </c>
      <c r="D227" s="372">
        <f t="shared" si="35"/>
        <v>452.52051622472885</v>
      </c>
      <c r="E227" s="1">
        <v>460</v>
      </c>
      <c r="F227" s="374">
        <f>USD_CNY!B1149</f>
        <v>7.0450600000000003</v>
      </c>
      <c r="G227" s="323">
        <f t="shared" si="38"/>
        <v>35</v>
      </c>
      <c r="H227" s="362">
        <f t="shared" si="39"/>
        <v>0</v>
      </c>
    </row>
    <row r="228" spans="1:8" ht="15.75" x14ac:dyDescent="0.25">
      <c r="A228" s="388">
        <v>43693</v>
      </c>
      <c r="B228" s="320">
        <f t="shared" si="37"/>
        <v>528.90696342175863</v>
      </c>
      <c r="C228" s="378">
        <v>3730</v>
      </c>
      <c r="D228" s="372">
        <f t="shared" si="35"/>
        <v>452.05723369381082</v>
      </c>
      <c r="E228" s="1">
        <v>458</v>
      </c>
      <c r="F228" s="374">
        <f>USD_CNY!B1150</f>
        <v>7.0522799999999997</v>
      </c>
      <c r="G228" s="323">
        <f t="shared" si="38"/>
        <v>0</v>
      </c>
      <c r="H228" s="362">
        <f t="shared" si="39"/>
        <v>-2</v>
      </c>
    </row>
    <row r="229" spans="1:8" ht="15.75" x14ac:dyDescent="0.25">
      <c r="A229" s="388">
        <v>43696</v>
      </c>
      <c r="B229" s="320">
        <f t="shared" si="37"/>
        <v>525.74819920613436</v>
      </c>
      <c r="C229" s="378">
        <v>3710</v>
      </c>
      <c r="D229" s="372">
        <f t="shared" si="35"/>
        <v>449.35743521891828</v>
      </c>
      <c r="E229" s="1">
        <v>461.5</v>
      </c>
      <c r="F229" s="374">
        <f>USD_CNY!B1151</f>
        <v>7.05661</v>
      </c>
      <c r="G229" s="323">
        <f t="shared" si="38"/>
        <v>-20</v>
      </c>
      <c r="H229" s="362">
        <f t="shared" si="39"/>
        <v>3.5</v>
      </c>
    </row>
    <row r="230" spans="1:8" ht="15.75" x14ac:dyDescent="0.25">
      <c r="A230" s="388">
        <v>43697</v>
      </c>
      <c r="B230" s="320">
        <f t="shared" si="37"/>
        <v>527.34786438252934</v>
      </c>
      <c r="C230" s="378">
        <v>3730</v>
      </c>
      <c r="D230" s="372">
        <f t="shared" si="35"/>
        <v>450.72467041241828</v>
      </c>
      <c r="E230" s="1">
        <v>458</v>
      </c>
      <c r="F230" s="374">
        <f>USD_CNY!B1152</f>
        <v>7.0731299999999999</v>
      </c>
      <c r="G230" s="323">
        <f t="shared" si="38"/>
        <v>20</v>
      </c>
      <c r="H230" s="362">
        <f t="shared" si="39"/>
        <v>-3.5</v>
      </c>
    </row>
    <row r="231" spans="1:8" ht="15.75" x14ac:dyDescent="0.25">
      <c r="A231" s="388">
        <v>43698</v>
      </c>
      <c r="B231" s="320">
        <f t="shared" si="37"/>
        <v>526.42989838415076</v>
      </c>
      <c r="C231" s="378">
        <v>3715</v>
      </c>
      <c r="D231" s="372">
        <f t="shared" si="35"/>
        <v>449.94008408901777</v>
      </c>
      <c r="E231" s="1">
        <v>450</v>
      </c>
      <c r="F231" s="374">
        <f>USD_CNY!B1153</f>
        <v>7.0569699999999997</v>
      </c>
      <c r="G231" s="323">
        <f t="shared" si="38"/>
        <v>-15</v>
      </c>
      <c r="H231" s="362">
        <f t="shared" si="39"/>
        <v>-8</v>
      </c>
    </row>
    <row r="232" spans="1:8" ht="15.75" x14ac:dyDescent="0.25">
      <c r="A232" s="388">
        <v>43699</v>
      </c>
      <c r="B232" s="320">
        <f t="shared" si="37"/>
        <v>515.84221297015029</v>
      </c>
      <c r="C232" s="378">
        <v>3655</v>
      </c>
      <c r="D232" s="372">
        <f t="shared" si="35"/>
        <v>440.8907803163678</v>
      </c>
      <c r="E232" s="1">
        <v>445.5</v>
      </c>
      <c r="F232" s="374">
        <f>USD_CNY!B1154</f>
        <v>7.0854999999999997</v>
      </c>
      <c r="G232" s="323">
        <f t="shared" si="38"/>
        <v>-60</v>
      </c>
      <c r="H232" s="362">
        <f t="shared" si="39"/>
        <v>-4.5</v>
      </c>
    </row>
    <row r="233" spans="1:8" ht="15.75" x14ac:dyDescent="0.25">
      <c r="A233" s="388">
        <v>43700</v>
      </c>
      <c r="B233" s="320">
        <f t="shared" si="37"/>
        <v>518.41938437698104</v>
      </c>
      <c r="C233" s="378">
        <v>3680</v>
      </c>
      <c r="D233" s="372">
        <f t="shared" si="35"/>
        <v>443.09349092049666</v>
      </c>
      <c r="E233" s="1">
        <v>443</v>
      </c>
      <c r="F233" s="374">
        <f>USD_CNY!B1155</f>
        <v>7.0984999999999996</v>
      </c>
      <c r="G233" s="323">
        <f t="shared" si="38"/>
        <v>25</v>
      </c>
      <c r="H233" s="362">
        <f t="shared" si="39"/>
        <v>-2.5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2019-08-23T08:06:28Z</dcterms:modified>
</cp:coreProperties>
</file>