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65" windowWidth="10200" windowHeight="769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29" i="16" l="1"/>
  <c r="D229" i="16" s="1"/>
  <c r="F229" i="16"/>
  <c r="G229" i="16"/>
  <c r="H229" i="16"/>
  <c r="B907" i="7"/>
  <c r="D907" i="7" s="1"/>
  <c r="F907" i="7"/>
  <c r="G907" i="7"/>
  <c r="H907" i="7"/>
  <c r="B1360" i="5"/>
  <c r="D1360" i="5" s="1"/>
  <c r="F1360" i="5"/>
  <c r="G1360" i="5"/>
  <c r="H1360" i="5"/>
  <c r="B1363" i="4"/>
  <c r="D1363" i="4" s="1"/>
  <c r="F1363" i="4"/>
  <c r="G1363" i="4"/>
  <c r="H1363" i="4"/>
  <c r="B1363" i="3"/>
  <c r="D1363" i="3"/>
  <c r="F1363" i="3"/>
  <c r="G1363" i="3"/>
  <c r="H1363" i="3"/>
  <c r="B1365" i="2"/>
  <c r="D1365" i="2" s="1"/>
  <c r="F1365" i="2"/>
  <c r="G1365" i="2"/>
  <c r="H1365" i="2"/>
  <c r="B57" i="17"/>
  <c r="D57" i="17" s="1"/>
  <c r="F57" i="17"/>
  <c r="G57" i="17"/>
  <c r="B242" i="15"/>
  <c r="D242" i="15" s="1"/>
  <c r="F242" i="15"/>
  <c r="G242" i="15"/>
  <c r="B228" i="16" l="1"/>
  <c r="D228" i="16" s="1"/>
  <c r="F228" i="16"/>
  <c r="G228" i="16"/>
  <c r="H228" i="16"/>
  <c r="B906" i="7"/>
  <c r="D906" i="7" s="1"/>
  <c r="F906" i="7"/>
  <c r="G906" i="7"/>
  <c r="H906" i="7"/>
  <c r="B1359" i="5"/>
  <c r="D1359" i="5" s="1"/>
  <c r="F1359" i="5"/>
  <c r="G1359" i="5"/>
  <c r="H1359" i="5"/>
  <c r="B1362" i="4"/>
  <c r="D1362" i="4" s="1"/>
  <c r="F1362" i="4"/>
  <c r="G1362" i="4"/>
  <c r="H1362" i="4"/>
  <c r="B1362" i="3"/>
  <c r="D1362" i="3" s="1"/>
  <c r="F1362" i="3"/>
  <c r="G1362" i="3"/>
  <c r="H1362" i="3"/>
  <c r="B1364" i="2"/>
  <c r="D1364" i="2" s="1"/>
  <c r="F1364" i="2"/>
  <c r="G1364" i="2"/>
  <c r="H1364" i="2"/>
  <c r="B56" i="17"/>
  <c r="D56" i="17" s="1"/>
  <c r="F56" i="17"/>
  <c r="G56" i="17"/>
  <c r="B241" i="15"/>
  <c r="D241" i="15" s="1"/>
  <c r="F241" i="15"/>
  <c r="G241" i="15"/>
  <c r="B227" i="16" l="1"/>
  <c r="D227" i="16" s="1"/>
  <c r="F227" i="16"/>
  <c r="G227" i="16"/>
  <c r="H227" i="16"/>
  <c r="B905" i="7"/>
  <c r="D905" i="7" s="1"/>
  <c r="F905" i="7"/>
  <c r="G905" i="7"/>
  <c r="H905" i="7"/>
  <c r="B1358" i="5"/>
  <c r="D1358" i="5" s="1"/>
  <c r="F1358" i="5"/>
  <c r="G1358" i="5"/>
  <c r="H1358" i="5"/>
  <c r="B1361" i="4"/>
  <c r="D1361" i="4" s="1"/>
  <c r="F1361" i="4"/>
  <c r="G1361" i="4"/>
  <c r="H1361" i="4"/>
  <c r="B1361" i="3"/>
  <c r="D1361" i="3" s="1"/>
  <c r="F1361" i="3"/>
  <c r="G1361" i="3"/>
  <c r="H1361" i="3"/>
  <c r="B1363" i="2"/>
  <c r="D1363" i="2" s="1"/>
  <c r="F1363" i="2"/>
  <c r="G1363" i="2"/>
  <c r="H1363" i="2"/>
  <c r="B55" i="17"/>
  <c r="D55" i="17" s="1"/>
  <c r="F55" i="17"/>
  <c r="G55" i="17"/>
  <c r="B240" i="15"/>
  <c r="D240" i="15" s="1"/>
  <c r="F240" i="15"/>
  <c r="G240" i="15"/>
  <c r="B904" i="7" l="1"/>
  <c r="D904" i="7" s="1"/>
  <c r="F904" i="7"/>
  <c r="G904" i="7"/>
  <c r="H904" i="7"/>
  <c r="B1357" i="5"/>
  <c r="D1357" i="5" s="1"/>
  <c r="F1357" i="5"/>
  <c r="G1357" i="5"/>
  <c r="H1357" i="5"/>
  <c r="D1360" i="4"/>
  <c r="F1360" i="4"/>
  <c r="B1360" i="4" s="1"/>
  <c r="G1360" i="4"/>
  <c r="H1360" i="4"/>
  <c r="B1360" i="3" l="1"/>
  <c r="D1360" i="3" s="1"/>
  <c r="F1360" i="3"/>
  <c r="G1360" i="3"/>
  <c r="H1360" i="3"/>
  <c r="B1362" i="2"/>
  <c r="D1362" i="2" s="1"/>
  <c r="F1362" i="2"/>
  <c r="G1362" i="2"/>
  <c r="H1362" i="2"/>
  <c r="B226" i="16"/>
  <c r="D226" i="16" s="1"/>
  <c r="F226" i="16"/>
  <c r="G226" i="16"/>
  <c r="H226" i="16"/>
  <c r="B54" i="17"/>
  <c r="D54" i="17" s="1"/>
  <c r="F54" i="17"/>
  <c r="G54" i="17"/>
  <c r="B239" i="15"/>
  <c r="D239" i="15" s="1"/>
  <c r="F239" i="15"/>
  <c r="G239" i="15"/>
  <c r="B225" i="16" l="1"/>
  <c r="D225" i="16"/>
  <c r="F225" i="16"/>
  <c r="G225" i="16"/>
  <c r="H225" i="16"/>
  <c r="B903" i="7"/>
  <c r="D903" i="7" s="1"/>
  <c r="F903" i="7"/>
  <c r="G903" i="7"/>
  <c r="H903" i="7"/>
  <c r="B1356" i="5"/>
  <c r="D1356" i="5" s="1"/>
  <c r="F1356" i="5"/>
  <c r="G1356" i="5"/>
  <c r="H1356" i="5"/>
  <c r="F1359" i="4"/>
  <c r="B1359" i="4" s="1"/>
  <c r="D1359" i="4" s="1"/>
  <c r="G1359" i="4"/>
  <c r="H1359" i="4"/>
  <c r="B1359" i="3"/>
  <c r="D1359" i="3" s="1"/>
  <c r="F1359" i="3"/>
  <c r="G1359" i="3"/>
  <c r="H1359" i="3"/>
  <c r="B1361" i="2"/>
  <c r="D1361" i="2" s="1"/>
  <c r="F1361" i="2"/>
  <c r="G1361" i="2"/>
  <c r="H1361" i="2"/>
  <c r="B53" i="17"/>
  <c r="D53" i="17" s="1"/>
  <c r="F53" i="17"/>
  <c r="G53" i="17"/>
  <c r="B238" i="15"/>
  <c r="D238" i="15" s="1"/>
  <c r="F238" i="15"/>
  <c r="G238" i="15"/>
  <c r="B224" i="16" l="1"/>
  <c r="D224" i="16" s="1"/>
  <c r="F224" i="16"/>
  <c r="G224" i="16"/>
  <c r="H224" i="16"/>
  <c r="B902" i="7"/>
  <c r="D902" i="7" s="1"/>
  <c r="F902" i="7"/>
  <c r="G902" i="7"/>
  <c r="H902" i="7"/>
  <c r="B1355" i="5"/>
  <c r="D1355" i="5" s="1"/>
  <c r="F1355" i="5"/>
  <c r="G1355" i="5"/>
  <c r="H1355" i="5"/>
  <c r="F1358" i="4"/>
  <c r="B1358" i="4" s="1"/>
  <c r="D1358" i="4" s="1"/>
  <c r="G1358" i="4"/>
  <c r="H1358" i="4"/>
  <c r="B1358" i="3"/>
  <c r="D1358" i="3"/>
  <c r="F1358" i="3"/>
  <c r="G1358" i="3"/>
  <c r="H1358" i="3"/>
  <c r="B1360" i="2"/>
  <c r="D1360" i="2" s="1"/>
  <c r="F1360" i="2"/>
  <c r="G1360" i="2"/>
  <c r="H1360" i="2"/>
  <c r="B52" i="17"/>
  <c r="D52" i="17" s="1"/>
  <c r="F52" i="17"/>
  <c r="G52" i="17"/>
  <c r="B237" i="15"/>
  <c r="D237" i="15" s="1"/>
  <c r="F237" i="15"/>
  <c r="G237" i="15"/>
  <c r="B223" i="16" l="1"/>
  <c r="D223" i="16"/>
  <c r="F223" i="16"/>
  <c r="G223" i="16"/>
  <c r="H223" i="16"/>
  <c r="B901" i="7"/>
  <c r="D901" i="7" s="1"/>
  <c r="F901" i="7"/>
  <c r="G901" i="7"/>
  <c r="H901" i="7"/>
  <c r="B1354" i="5"/>
  <c r="D1354" i="5" s="1"/>
  <c r="F1354" i="5"/>
  <c r="G1354" i="5"/>
  <c r="H1354" i="5"/>
  <c r="F1357" i="4"/>
  <c r="B1357" i="4" s="1"/>
  <c r="D1357" i="4" s="1"/>
  <c r="G1357" i="4"/>
  <c r="H1357" i="4"/>
  <c r="B1357" i="3"/>
  <c r="D1357" i="3" s="1"/>
  <c r="F1357" i="3"/>
  <c r="G1357" i="3"/>
  <c r="H1357" i="3"/>
  <c r="B1359" i="2"/>
  <c r="D1359" i="2" s="1"/>
  <c r="F1359" i="2"/>
  <c r="G1359" i="2"/>
  <c r="H1359" i="2"/>
  <c r="B51" i="17"/>
  <c r="D51" i="17" s="1"/>
  <c r="F51" i="17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B234" i="15"/>
  <c r="D234" i="15" s="1"/>
  <c r="F234" i="15"/>
  <c r="G234" i="15"/>
  <c r="H220" i="16" l="1"/>
  <c r="B220" i="16"/>
  <c r="D220" i="16" s="1"/>
  <c r="F220" i="16"/>
  <c r="G220" i="16"/>
  <c r="B898" i="7"/>
  <c r="D898" i="7" s="1"/>
  <c r="F898" i="7"/>
  <c r="G898" i="7"/>
  <c r="H898" i="7"/>
  <c r="B1351" i="5"/>
  <c r="D1351" i="5" s="1"/>
  <c r="F1351" i="5"/>
  <c r="G1351" i="5"/>
  <c r="H1351" i="5"/>
  <c r="B1354" i="4"/>
  <c r="D1354" i="4" s="1"/>
  <c r="F1354" i="4"/>
  <c r="G1354" i="4"/>
  <c r="H1354" i="4"/>
  <c r="B1354" i="3"/>
  <c r="D1354" i="3" s="1"/>
  <c r="F1354" i="3"/>
  <c r="G1354" i="3"/>
  <c r="H1354" i="3"/>
  <c r="B1356" i="2"/>
  <c r="D1356" i="2" s="1"/>
  <c r="F1356" i="2"/>
  <c r="G1356" i="2"/>
  <c r="H1356" i="2"/>
  <c r="B48" i="17"/>
  <c r="D48" i="17" s="1"/>
  <c r="F48" i="17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B47" i="17"/>
  <c r="D47" i="17" s="1"/>
  <c r="F47" i="17"/>
  <c r="G47" i="17"/>
  <c r="B46" i="17" l="1"/>
  <c r="D46" i="17" s="1"/>
  <c r="F46" i="17"/>
  <c r="G46" i="17"/>
  <c r="B218" i="16"/>
  <c r="D218" i="16" s="1"/>
  <c r="F218" i="16"/>
  <c r="G218" i="16"/>
  <c r="H218" i="16"/>
  <c r="B896" i="7"/>
  <c r="D896" i="7" s="1"/>
  <c r="F896" i="7"/>
  <c r="G896" i="7"/>
  <c r="H896" i="7"/>
  <c r="B1349" i="5"/>
  <c r="D1349" i="5" s="1"/>
  <c r="F1349" i="5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B217" i="16" l="1"/>
  <c r="D217" i="16" s="1"/>
  <c r="F217" i="16"/>
  <c r="G217" i="16"/>
  <c r="H217" i="16"/>
  <c r="B895" i="7"/>
  <c r="D895" i="7" s="1"/>
  <c r="F895" i="7"/>
  <c r="G895" i="7"/>
  <c r="H895" i="7"/>
  <c r="B1348" i="5"/>
  <c r="D1348" i="5" s="1"/>
  <c r="F1348" i="5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B230" i="15"/>
  <c r="D230" i="15" s="1"/>
  <c r="F230" i="15"/>
  <c r="G230" i="15"/>
  <c r="B216" i="16" l="1"/>
  <c r="D216" i="16" s="1"/>
  <c r="F216" i="16"/>
  <c r="G216" i="16"/>
  <c r="H216" i="16"/>
  <c r="B894" i="7"/>
  <c r="D894" i="7" s="1"/>
  <c r="F894" i="7"/>
  <c r="G894" i="7"/>
  <c r="H894" i="7"/>
  <c r="B1347" i="5"/>
  <c r="D1347" i="5" s="1"/>
  <c r="F1347" i="5"/>
  <c r="G1347" i="5"/>
  <c r="H1347" i="5"/>
  <c r="B1350" i="4"/>
  <c r="D1350" i="4" s="1"/>
  <c r="F1350" i="4"/>
  <c r="G1350" i="4"/>
  <c r="H1350" i="4"/>
  <c r="B1350" i="3"/>
  <c r="D1350" i="3" s="1"/>
  <c r="F1350" i="3"/>
  <c r="G1350" i="3"/>
  <c r="H1350" i="3"/>
  <c r="B1352" i="2"/>
  <c r="D1352" i="2" s="1"/>
  <c r="F1352" i="2"/>
  <c r="G1352" i="2"/>
  <c r="H1352" i="2"/>
  <c r="B44" i="17"/>
  <c r="D44" i="17" s="1"/>
  <c r="F44" i="17"/>
  <c r="G44" i="17"/>
  <c r="B229" i="15"/>
  <c r="D229" i="15" s="1"/>
  <c r="F229" i="15"/>
  <c r="G229" i="15"/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F1349" i="4"/>
  <c r="B1349" i="4" s="1"/>
  <c r="D1349" i="4" s="1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F1347" i="4"/>
  <c r="B1347" i="4" s="1"/>
  <c r="D1347" i="4" s="1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F1346" i="4"/>
  <c r="B1346" i="4" s="1"/>
  <c r="D1346" i="4" s="1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F1340" i="4"/>
  <c r="B1340" i="4" s="1"/>
  <c r="D1340" i="4" s="1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F1339" i="4"/>
  <c r="B1339" i="4" s="1"/>
  <c r="D1339" i="4" s="1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F1337" i="4"/>
  <c r="B1337" i="4" s="1"/>
  <c r="D1337" i="4" s="1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F1336" i="4"/>
  <c r="B1336" i="4" s="1"/>
  <c r="D1336" i="4" s="1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F1333" i="4"/>
  <c r="B1333" i="4" s="1"/>
  <c r="D1333" i="4" s="1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F1332" i="4"/>
  <c r="B1332" i="4" s="1"/>
  <c r="D1332" i="4" s="1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F1327" i="4"/>
  <c r="B1327" i="4" s="1"/>
  <c r="D1327" i="4" s="1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<sst xmlns="http://schemas.openxmlformats.org/spreadsheetml/2006/main" count="4616" uniqueCount="1039">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</sst>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20864"/>
        <c:axId val="46022656"/>
      </c:areaChart>
      <c:dateAx>
        <c:axId val="460208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022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0226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208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13440"/>
        <c:axId val="84423424"/>
      </c:areaChart>
      <c:dateAx>
        <c:axId val="844134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23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2342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13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1712"/>
        <c:axId val="84453248"/>
      </c:areaChart>
      <c:dateAx>
        <c:axId val="8445171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53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5324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51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13472"/>
        <c:axId val="83115008"/>
      </c:areaChart>
      <c:dateAx>
        <c:axId val="831134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15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1500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13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60064"/>
        <c:axId val="83165952"/>
      </c:areaChart>
      <c:dateAx>
        <c:axId val="8316006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165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65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600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90144"/>
        <c:axId val="83191680"/>
      </c:areaChart>
      <c:dateAx>
        <c:axId val="8319014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1916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19168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90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37312"/>
        <c:axId val="82238848"/>
      </c:areaChart>
      <c:dateAx>
        <c:axId val="82237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238848"/>
        <c:crosses val="autoZero"/>
        <c:auto val="1"/>
        <c:lblOffset val="100"/>
        <c:baseTimeUnit val="days"/>
      </c:dateAx>
      <c:valAx>
        <c:axId val="8223884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23731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9168"/>
        <c:axId val="43054208"/>
      </c:areaChart>
      <c:dateAx>
        <c:axId val="42999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054208"/>
        <c:crosses val="autoZero"/>
        <c:auto val="1"/>
        <c:lblOffset val="100"/>
        <c:baseTimeUnit val="days"/>
      </c:dateAx>
      <c:valAx>
        <c:axId val="430542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999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15488"/>
        <c:axId val="83217024"/>
      </c:areaChart>
      <c:dateAx>
        <c:axId val="83215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17024"/>
        <c:crosses val="autoZero"/>
        <c:auto val="1"/>
        <c:lblOffset val="100"/>
        <c:baseTimeUnit val="days"/>
      </c:dateAx>
      <c:valAx>
        <c:axId val="832170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154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88096"/>
        <c:axId val="86389888"/>
      </c:areaChart>
      <c:dateAx>
        <c:axId val="86388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389888"/>
        <c:crosses val="autoZero"/>
        <c:auto val="1"/>
        <c:lblOffset val="100"/>
        <c:baseTimeUnit val="days"/>
      </c:dateAx>
      <c:valAx>
        <c:axId val="8638988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3880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1440"/>
        <c:axId val="43022976"/>
      </c:lineChart>
      <c:dateAx>
        <c:axId val="43021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022976"/>
        <c:crosses val="autoZero"/>
        <c:auto val="1"/>
        <c:lblOffset val="100"/>
        <c:baseTimeUnit val="days"/>
      </c:dateAx>
      <c:valAx>
        <c:axId val="430229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0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4304"/>
        <c:axId val="38270080"/>
      </c:areaChart>
      <c:dateAx>
        <c:axId val="460343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82700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3827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343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10400"/>
        <c:axId val="93287552"/>
      </c:areaChart>
      <c:dateAx>
        <c:axId val="87510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287552"/>
        <c:crosses val="autoZero"/>
        <c:auto val="1"/>
        <c:lblOffset val="100"/>
        <c:baseTimeUnit val="days"/>
      </c:dateAx>
      <c:valAx>
        <c:axId val="932875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5104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89952"/>
        <c:axId val="93391488"/>
      </c:areaChart>
      <c:dateAx>
        <c:axId val="93389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391488"/>
        <c:crosses val="autoZero"/>
        <c:auto val="1"/>
        <c:lblOffset val="100"/>
        <c:baseTimeUnit val="days"/>
      </c:dateAx>
      <c:valAx>
        <c:axId val="9339148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899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7872"/>
        <c:axId val="93417856"/>
      </c:barChart>
      <c:dateAx>
        <c:axId val="93407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17856"/>
        <c:crosses val="autoZero"/>
        <c:auto val="1"/>
        <c:lblOffset val="100"/>
        <c:baseTimeUnit val="days"/>
      </c:dateAx>
      <c:valAx>
        <c:axId val="934178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0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68704"/>
        <c:axId val="86170240"/>
      </c:areaChart>
      <c:dateAx>
        <c:axId val="8616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6170240"/>
        <c:crosses val="autoZero"/>
        <c:auto val="1"/>
        <c:lblOffset val="100"/>
        <c:baseTimeUnit val="days"/>
      </c:dateAx>
      <c:valAx>
        <c:axId val="8617024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6870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78432"/>
        <c:axId val="93430144"/>
      </c:areaChart>
      <c:dateAx>
        <c:axId val="86178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30144"/>
        <c:crosses val="autoZero"/>
        <c:auto val="1"/>
        <c:lblOffset val="100"/>
        <c:baseTimeUnit val="days"/>
      </c:dateAx>
      <c:valAx>
        <c:axId val="9343014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784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5776"/>
        <c:axId val="99049856"/>
      </c:lineChart>
      <c:catAx>
        <c:axId val="9903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49856"/>
        <c:crosses val="autoZero"/>
        <c:auto val="1"/>
        <c:lblAlgn val="ctr"/>
        <c:lblOffset val="100"/>
        <c:noMultiLvlLbl val="0"/>
      </c:catAx>
      <c:valAx>
        <c:axId val="9904985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35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336"/>
        <c:axId val="99071872"/>
      </c:lineChart>
      <c:dateAx>
        <c:axId val="99070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71872"/>
        <c:crosses val="autoZero"/>
        <c:auto val="1"/>
        <c:lblOffset val="100"/>
        <c:baseTimeUnit val="days"/>
      </c:dateAx>
      <c:valAx>
        <c:axId val="990718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7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67456"/>
        <c:axId val="98766848"/>
      </c:areaChart>
      <c:dateAx>
        <c:axId val="9886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766848"/>
        <c:crosses val="autoZero"/>
        <c:auto val="1"/>
        <c:lblOffset val="100"/>
        <c:baseTimeUnit val="days"/>
      </c:dateAx>
      <c:valAx>
        <c:axId val="9876684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6745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95520"/>
        <c:axId val="98797056"/>
      </c:areaChart>
      <c:dateAx>
        <c:axId val="98795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797056"/>
        <c:crosses val="autoZero"/>
        <c:auto val="1"/>
        <c:lblOffset val="100"/>
        <c:baseTimeUnit val="days"/>
      </c:dateAx>
      <c:valAx>
        <c:axId val="987970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955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208"/>
        <c:axId val="98847744"/>
      </c:lineChart>
      <c:dateAx>
        <c:axId val="98846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47744"/>
        <c:crosses val="autoZero"/>
        <c:auto val="1"/>
        <c:lblOffset val="100"/>
        <c:baseTimeUnit val="days"/>
      </c:dateAx>
      <c:valAx>
        <c:axId val="988477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46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64384"/>
        <c:axId val="46065920"/>
      </c:areaChart>
      <c:dateAx>
        <c:axId val="460643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65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06592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64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41536"/>
        <c:axId val="43043072"/>
      </c:areaChart>
      <c:dateAx>
        <c:axId val="43041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43043072"/>
        <c:crosses val="autoZero"/>
        <c:auto val="1"/>
        <c:lblOffset val="100"/>
        <c:baseTimeUnit val="days"/>
      </c:dateAx>
      <c:valAx>
        <c:axId val="43043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041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26624"/>
        <c:axId val="102032512"/>
      </c:areaChart>
      <c:dateAx>
        <c:axId val="10202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032512"/>
        <c:crosses val="autoZero"/>
        <c:auto val="1"/>
        <c:lblOffset val="100"/>
        <c:baseTimeUnit val="days"/>
      </c:dateAx>
      <c:valAx>
        <c:axId val="1020325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2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5280"/>
        <c:axId val="102066816"/>
      </c:lineChart>
      <c:dateAx>
        <c:axId val="102065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66816"/>
        <c:crosses val="autoZero"/>
        <c:auto val="1"/>
        <c:lblOffset val="100"/>
        <c:baseTimeUnit val="days"/>
      </c:dateAx>
      <c:valAx>
        <c:axId val="10206681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65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72704"/>
        <c:axId val="100295808"/>
      </c:areaChart>
      <c:dateAx>
        <c:axId val="8607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295808"/>
        <c:crosses val="autoZero"/>
        <c:auto val="1"/>
        <c:lblOffset val="100"/>
        <c:baseTimeUnit val="days"/>
      </c:dateAx>
      <c:valAx>
        <c:axId val="10029580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7270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93632"/>
        <c:axId val="101895168"/>
      </c:areaChart>
      <c:dateAx>
        <c:axId val="101893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895168"/>
        <c:crosses val="autoZero"/>
        <c:auto val="1"/>
        <c:lblOffset val="100"/>
        <c:baseTimeUnit val="days"/>
      </c:dateAx>
      <c:valAx>
        <c:axId val="10189516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893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98720"/>
        <c:axId val="103200256"/>
      </c:areaChart>
      <c:dateAx>
        <c:axId val="103198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200256"/>
        <c:crosses val="autoZero"/>
        <c:auto val="1"/>
        <c:lblOffset val="100"/>
        <c:baseTimeUnit val="days"/>
      </c:dateAx>
      <c:valAx>
        <c:axId val="10320025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19872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0800"/>
        <c:axId val="67847296"/>
      </c:areaChart>
      <c:dateAx>
        <c:axId val="461408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47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784729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408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7392"/>
        <c:axId val="67868928"/>
      </c:areaChart>
      <c:dateAx>
        <c:axId val="6786739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868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786892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67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45376"/>
        <c:axId val="82646912"/>
      </c:areaChart>
      <c:catAx>
        <c:axId val="826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46912"/>
        <c:crosses val="autoZero"/>
        <c:auto val="1"/>
        <c:lblAlgn val="ctr"/>
        <c:lblOffset val="100"/>
        <c:noMultiLvlLbl val="0"/>
      </c:catAx>
      <c:valAx>
        <c:axId val="826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453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79296"/>
        <c:axId val="82680832"/>
      </c:areaChart>
      <c:dateAx>
        <c:axId val="826792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6808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68083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79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70688"/>
        <c:axId val="83572224"/>
      </c:lineChart>
      <c:dateAx>
        <c:axId val="8357068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72224"/>
        <c:crosses val="autoZero"/>
        <c:auto val="1"/>
        <c:lblOffset val="100"/>
        <c:baseTimeUnit val="days"/>
      </c:dateAx>
      <c:valAx>
        <c:axId val="835722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7068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8608"/>
        <c:axId val="83590144"/>
      </c:lineChart>
      <c:dateAx>
        <c:axId val="835886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90144"/>
        <c:crosses val="autoZero"/>
        <c:auto val="1"/>
        <c:lblOffset val="100"/>
        <c:baseTimeUnit val="days"/>
      </c:dateAx>
      <c:valAx>
        <c:axId val="835901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8860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10" sqref="L10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1" t="s">
        <v>1015</v>
      </c>
      <c r="B1" s="411"/>
      <c r="C1" s="411"/>
      <c r="D1" s="411"/>
      <c r="E1" s="411"/>
      <c r="F1" s="411"/>
      <c r="G1" s="411"/>
      <c r="H1" s="411"/>
      <c r="I1" s="411"/>
      <c r="J1" s="139"/>
      <c r="K1" s="302"/>
      <c r="L1" s="177"/>
      <c r="M1" s="140"/>
    </row>
    <row r="2" spans="1:13" x14ac:dyDescent="0.25">
      <c r="A2" s="412" t="s">
        <v>21</v>
      </c>
      <c r="B2" s="412"/>
      <c r="C2" s="412"/>
      <c r="D2" s="412"/>
      <c r="E2" s="394">
        <v>43696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46480</v>
      </c>
      <c r="E5" s="296">
        <f>+IF(ISERROR(VLOOKUP($E$2,Cu!$A$5:$H$1642,7,0)),0,VLOOKUP($E$2,Cu!$A$5:$H$1642,7,0))</f>
        <v>20</v>
      </c>
      <c r="F5" s="291" t="s">
        <v>3</v>
      </c>
      <c r="G5" s="290">
        <f>+IF(ISERROR(VLOOKUP($E$2,Cu!$A$5:$H$1642,2,0)),0,VLOOKUP($E$2,Cu!$A$5:$H$1642,2,0))</f>
        <v>6586.7321560919481</v>
      </c>
      <c r="H5" s="290">
        <f>+IF(ISERROR(VLOOKUP($E$2,Cu!$A$5:$H$1642,4,0)),0,VLOOKUP($E$2,Cu!$A$5:$H$1642,4,0))</f>
        <v>5629.6856034973916</v>
      </c>
      <c r="I5" s="404">
        <f>+IF(ISERROR(VLOOKUP($E$2,Cu!$A$5:$H$1999,5,0)),0,VLOOKUP($E$2,Cu!$A$5:$H$1999,5,0))</f>
        <v>5710</v>
      </c>
      <c r="J5" s="387">
        <f>+IF(ISERROR(VLOOKUP($E$2,Cu!$A$5:$H$1642,8,0)),0,VLOOKUP($E$2,Cu!$A$5:$H$1642,8,0))</f>
        <v>13.5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16625</v>
      </c>
      <c r="E6" s="296">
        <f>+IF(ISERROR(VLOOKUP($E$2,Pb!$A$5:$H$1987,7,0)),0,VLOOKUP($E$2,Pb!$A$5:$H$1987,7,0))</f>
        <v>0</v>
      </c>
      <c r="F6" s="291" t="s">
        <v>3</v>
      </c>
      <c r="G6" s="290">
        <f>+IF(ISERROR(VLOOKUP($E$2,Pb!$A$5:$H$1987,2,0)),0,VLOOKUP($E$2,Pb!$A$5:$H$1987,2,0))</f>
        <v>2355.9471190840927</v>
      </c>
      <c r="H6" s="290">
        <f>+IF(ISERROR(VLOOKUP($E$2,Pb!$A$5:$H$1987,4,0)),0,VLOOKUP($E$2,Pb!$A$5:$H$1987,4,0))</f>
        <v>2013.6300163111905</v>
      </c>
      <c r="I6" s="404">
        <f>+IF(ISERROR(VLOOKUP($E$2,Pb!$A$5:$H$1987,5,0)),0,VLOOKUP($E$2,Pb!$A$5:$H$1987,5,0))</f>
        <v>2050</v>
      </c>
      <c r="J6" s="387">
        <f>+IF(ISERROR(VLOOKUP($E$2,Pb!$A$5:$H$1642,8,0)),0,VLOOKUP($E$2,Pb!$A$5:$H$1642,8,0))</f>
        <v>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4121</v>
      </c>
      <c r="E7" s="296">
        <f>+IF(ISERROR(VLOOKUP($E$2,Ag!$A$5:$H$1986,7,0)),0,VLOOKUP($E$2,Ag!$A$5:$H$1986,7,0))</f>
        <v>-58</v>
      </c>
      <c r="F7" s="291" t="s">
        <v>6</v>
      </c>
      <c r="G7" s="290">
        <f>+IF(ISERROR(VLOOKUP($E$2,Ag!$A$5:$H$1517,2,0)),0,VLOOKUP($E$2,Ag!$A$5:$H$1517,2,0))</f>
        <v>583.99146332304042</v>
      </c>
      <c r="H7" s="290">
        <f>+IF(ISERROR(VLOOKUP($E$2,Ag!$A$5:$H$1517,4,0)),0,VLOOKUP($E$2,Ag!$A$5:$H$1517,4,0))</f>
        <v>499.1380028402055</v>
      </c>
      <c r="I7" s="404">
        <f>+IF(ISERROR(VLOOKUP($E$2,Ag!$A$5:$H$1517,5,0)),0,VLOOKUP($E$2,Ag!$A$5:$H$1517,5,0))</f>
        <v>548.16999999999996</v>
      </c>
      <c r="J7" s="387">
        <f>+IF(ISERROR(VLOOKUP($E$2,Ag!$A$5:$H$1642,8,0)),0,VLOOKUP($E$2,Ag!$A$5:$H$1642,8,0))</f>
        <v>-6.1050000000000182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18740</v>
      </c>
      <c r="E8" s="296">
        <f>+IF(ISERROR(VLOOKUP($E$2,Zn!$A$5:$H$2994,7,0)),0,VLOOKUP($E$2,Zn!$A$5:$H$2994,7,0))</f>
        <v>-60</v>
      </c>
      <c r="F8" s="291" t="s">
        <v>3</v>
      </c>
      <c r="G8" s="290">
        <f>+IF(ISERROR(VLOOKUP($E$2,Zn!$A$5:$H$2994,2,0)),0,VLOOKUP($E$2,Zn!$A$5:$H$2994,2,0))</f>
        <v>2655.6661059630615</v>
      </c>
      <c r="H8" s="290">
        <f>+IF(ISERROR(VLOOKUP($E$2,Zn!$A$5:$H$2994,4,0)),0,VLOOKUP($E$2,Zn!$A$5:$H$2994,4,0))</f>
        <v>2269.8000905667195</v>
      </c>
      <c r="I8" s="404">
        <f>+IF(ISERROR(VLOOKUP($E$2,Zn!$A$5:$H$2994,5,0)),0,VLOOKUP($E$2,Zn!$A$5:$H$2994,5,0))</f>
        <v>2264.5</v>
      </c>
      <c r="J8" s="387">
        <f>+IF(ISERROR(VLOOKUP($E$2,Zn!$A$5:$H$1642,8,0)),0,VLOOKUP($E$2,Zn!$A$5:$H$1642,8,0))</f>
        <v>2.5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126050</v>
      </c>
      <c r="E9" s="296">
        <f>+IF(ISERROR(VLOOKUP($E$2,Ni!$A$6:$H$2996,7,0)),0,VLOOKUP($E$2,Ni!$A$6:$H$2996,7,0))</f>
        <v>-600</v>
      </c>
      <c r="F9" s="291" t="s">
        <v>3</v>
      </c>
      <c r="G9" s="290">
        <f>+IF(ISERROR(VLOOKUP($E$2,Ni!$A$6:$H$2996,2,0)),0,VLOOKUP($E$2,Ni!$A$6:$H$2996,2,0))</f>
        <v>17862.684773566911</v>
      </c>
      <c r="H9" s="290">
        <f>+IF(ISERROR(VLOOKUP($E$2,Ni!$A$6:$H$2996,4,0)),0,VLOOKUP($E$2,Ni!$A$6:$H$2996,4,0))</f>
        <v>15267.251943219582</v>
      </c>
      <c r="I9" s="404">
        <f>+IF(ISERROR(VLOOKUP($E$2,Ni!$A$6:$H$2996,5,0)),0,VLOOKUP($E$2,Ni!$A$6:$H$2996,5,0))</f>
        <v>16090</v>
      </c>
      <c r="J9" s="387">
        <f>+IF(ISERROR(VLOOKUP($E$2,Ni!$A$5:$H$1642,8,0)),0,VLOOKUP($E$2,Ni!$A$5:$H$1642,8,0))</f>
        <v>100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1850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262.16554407853062</v>
      </c>
      <c r="H10" s="290">
        <f>+IF(ISERROR(VLOOKUP($E$2,Coke!$A$6:$H$2997,4,0)),0,VLOOKUP($E$2,Coke!$A$6:$H$2997,4,0))</f>
        <v>224.07311459703473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3710</v>
      </c>
      <c r="E11" s="296">
        <f>+IF(ISERROR(VLOOKUP($E$2,Steel!$A$6:$H$2995,7,0)),0,VLOOKUP($E$2,Steel!$A$6:$H$2995,7,0))</f>
        <v>-20</v>
      </c>
      <c r="F11" s="291" t="s">
        <v>3</v>
      </c>
      <c r="G11" s="290">
        <f>+IF(ISERROR(VLOOKUP($E$2,Steel!$A$6:$H$2995,2,0)),0,VLOOKUP($E$2,Steel!$A$6:$H$2995,2,0))</f>
        <v>525.74819920613436</v>
      </c>
      <c r="H11" s="290">
        <f>+IF(ISERROR(VLOOKUP($E$2,Steel!$A$6:$H$2995,4,0)),0,VLOOKUP($E$2,Steel!$A$6:$H$2995,4,0))</f>
        <v>449.35743521891828</v>
      </c>
      <c r="I11" s="404">
        <f>+IF(ISERROR(VLOOKUP($E$2,Steel!$A$6:$H$2995,5,0)),0,VLOOKUP($E$2,Steel!$A$6:$H$2995,5,0))</f>
        <v>461.5</v>
      </c>
      <c r="J11" s="387">
        <f>+IF(ISERROR(VLOOKUP($E$2,Steel!$A$5:$H$1642,8,0)),0,VLOOKUP($E$2,Steel!$A$5:$H$1642,8,0))</f>
        <v>3.5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737</v>
      </c>
      <c r="E12" s="296">
        <f>+IF(ISERROR(VLOOKUP($E$2,'Quặng Sắt'!$A$6:$H$2995,7,0)),0,VLOOKUP($E$2,'Quặng Sắt'!$A$6:$H$2995,7,0))</f>
        <v>-2</v>
      </c>
      <c r="F12" s="291" t="s">
        <v>2</v>
      </c>
      <c r="G12" s="290">
        <f>+IF(ISERROR(VLOOKUP($E$2,'Quặng Sắt'!$A$6:$H$2995,2,0)),0,VLOOKUP($E$2,'Quặng Sắt'!$A$6:$H$2995,2,0))</f>
        <v>104.44108431669031</v>
      </c>
      <c r="H12" s="290">
        <f>+IF(ISERROR(VLOOKUP($E$2,'Quặng Sắt'!$A$6:$H$2995,4,0)),0,VLOOKUP($E$2,'Quặng Sắt'!$A$6:$H$2995,4,0))</f>
        <v>89.265884031359249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3" t="s">
        <v>1000</v>
      </c>
      <c r="F16" s="413"/>
      <c r="G16" s="413"/>
      <c r="H16" s="413"/>
      <c r="I16" s="413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23280</v>
      </c>
      <c r="E17" s="413" t="s">
        <v>1003</v>
      </c>
      <c r="F17" s="413"/>
      <c r="G17" s="413"/>
      <c r="H17" s="413"/>
      <c r="I17" s="413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7.05661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4" t="s">
        <v>17</v>
      </c>
      <c r="B19" s="414"/>
      <c r="C19" s="414"/>
      <c r="D19" s="414"/>
      <c r="E19" s="414"/>
      <c r="F19" s="414"/>
      <c r="G19" s="414"/>
      <c r="H19" s="414"/>
      <c r="I19" s="414"/>
    </row>
    <row r="20" spans="1:12" ht="15.75" customHeight="1" x14ac:dyDescent="0.25">
      <c r="A20" s="408" t="s">
        <v>656</v>
      </c>
      <c r="B20" s="409"/>
      <c r="C20" s="408" t="s">
        <v>18</v>
      </c>
      <c r="D20" s="410"/>
      <c r="E20" s="410"/>
      <c r="F20" s="410"/>
      <c r="G20" s="410"/>
      <c r="H20" s="410"/>
      <c r="I20" s="410"/>
    </row>
    <row r="35" spans="1:12" ht="15" customHeight="1" x14ac:dyDescent="0.25">
      <c r="A35" s="415" t="s">
        <v>657</v>
      </c>
      <c r="B35" s="415"/>
      <c r="C35" s="416" t="s">
        <v>4</v>
      </c>
      <c r="D35" s="416"/>
      <c r="E35" s="416"/>
      <c r="F35" s="416"/>
      <c r="G35" s="416"/>
      <c r="H35" s="416"/>
      <c r="I35" s="416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5" t="s">
        <v>705</v>
      </c>
      <c r="B50" s="415"/>
      <c r="C50" s="416" t="s">
        <v>706</v>
      </c>
      <c r="D50" s="416"/>
      <c r="E50" s="416"/>
      <c r="F50" s="416"/>
      <c r="G50" s="416"/>
      <c r="H50" s="416"/>
      <c r="I50" s="416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5" t="s">
        <v>721</v>
      </c>
      <c r="B68" s="415"/>
      <c r="C68" s="416" t="s">
        <v>722</v>
      </c>
      <c r="D68" s="416"/>
      <c r="E68" s="416"/>
      <c r="F68" s="416"/>
      <c r="G68" s="416"/>
      <c r="H68" s="416"/>
      <c r="I68" s="416"/>
    </row>
    <row r="83" spans="1:9" x14ac:dyDescent="0.25">
      <c r="A83" s="415" t="s">
        <v>759</v>
      </c>
      <c r="B83" s="415"/>
      <c r="C83" s="416" t="s">
        <v>760</v>
      </c>
      <c r="D83" s="416"/>
      <c r="E83" s="416"/>
      <c r="F83" s="416"/>
      <c r="G83" s="416"/>
      <c r="H83" s="416"/>
      <c r="I83" s="416"/>
    </row>
    <row r="101" spans="1:9" x14ac:dyDescent="0.25">
      <c r="A101" s="417" t="s">
        <v>1025</v>
      </c>
      <c r="B101" s="417"/>
      <c r="C101" s="417"/>
      <c r="D101" s="417"/>
      <c r="E101" s="417"/>
      <c r="F101" s="417"/>
      <c r="G101" s="417"/>
      <c r="H101" s="417"/>
      <c r="I101" s="417"/>
    </row>
    <row r="116" spans="1:9" x14ac:dyDescent="0.25">
      <c r="A116" s="417" t="s">
        <v>1026</v>
      </c>
      <c r="B116" s="417"/>
      <c r="C116" s="417"/>
      <c r="D116" s="417"/>
      <c r="E116" s="417"/>
      <c r="F116" s="417"/>
      <c r="G116" s="417"/>
      <c r="H116" s="417"/>
      <c r="I116" s="417"/>
    </row>
    <row r="129" spans="1:9" x14ac:dyDescent="0.25">
      <c r="A129" s="417" t="s">
        <v>1005</v>
      </c>
      <c r="B129" s="417"/>
      <c r="C129" s="417"/>
      <c r="D129" s="417"/>
      <c r="E129" s="417"/>
      <c r="F129" s="417"/>
      <c r="G129" s="417"/>
      <c r="H129" s="417"/>
      <c r="I129" s="417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1"/>
  <sheetViews>
    <sheetView workbookViewId="0">
      <pane ySplit="3" topLeftCell="A1135" activePane="bottomLeft" state="frozen"/>
      <selection pane="bottomLeft" activeCell="F1151" sqref="F1151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  <row r="1151" spans="1:2" x14ac:dyDescent="0.25">
      <c r="A1151" s="205">
        <v>43696</v>
      </c>
      <c r="B1151" s="305">
        <v>7.05661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13" activePane="bottomLeft" state="frozen"/>
      <selection pane="bottomLeft" activeCell="H623" sqref="H623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350">
        <v>43696</v>
      </c>
      <c r="B632" s="297">
        <v>23280</v>
      </c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98" activePane="bottomLeft" state="frozen"/>
      <selection pane="bottomLeft" activeCell="H509" sqref="H509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271">
        <v>43696</v>
      </c>
      <c r="B512" s="272">
        <v>3324</v>
      </c>
    </row>
    <row r="513" spans="1:2" x14ac:dyDescent="0.25">
      <c r="A513" s="406"/>
      <c r="B513" s="407"/>
    </row>
    <row r="514" spans="1:2" x14ac:dyDescent="0.25">
      <c r="A514" s="406"/>
      <c r="B514" s="407"/>
    </row>
    <row r="515" spans="1:2" x14ac:dyDescent="0.25">
      <c r="A515" s="406"/>
      <c r="B515" s="407"/>
    </row>
    <row r="516" spans="1:2" x14ac:dyDescent="0.25">
      <c r="A516" s="406"/>
      <c r="B516" s="407"/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58" activePane="bottomLeft" state="frozen"/>
      <selection pane="bottomLeft" activeCell="F1368" sqref="F1368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5710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65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65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65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65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205">
        <v>43696</v>
      </c>
      <c r="B1365" s="37">
        <f t="shared" si="56"/>
        <v>6586.7321560919481</v>
      </c>
      <c r="C1365" s="231">
        <v>46480</v>
      </c>
      <c r="D1365" s="37">
        <f t="shared" si="57"/>
        <v>5629.6856034973916</v>
      </c>
      <c r="E1365" s="231">
        <v>5710</v>
      </c>
      <c r="F1365" s="152">
        <f>USD_CNY!B1151</f>
        <v>7.05661</v>
      </c>
      <c r="G1365" s="144">
        <f t="shared" si="54"/>
        <v>20</v>
      </c>
      <c r="H1365" s="385">
        <f t="shared" si="58"/>
        <v>13.5</v>
      </c>
    </row>
    <row r="1366" spans="1:8" x14ac:dyDescent="0.25">
      <c r="A1366" s="181"/>
      <c r="B1366" s="37"/>
      <c r="C1366" s="231"/>
      <c r="D1366" s="37"/>
      <c r="E1366" s="231"/>
      <c r="F1366" s="37"/>
    </row>
    <row r="1367" spans="1:8" x14ac:dyDescent="0.25">
      <c r="A1367" s="181"/>
      <c r="B1367" s="37"/>
      <c r="C1367" s="231"/>
      <c r="D1367" s="37"/>
      <c r="E1367" s="231"/>
      <c r="F1367" s="37"/>
    </row>
    <row r="1368" spans="1:8" x14ac:dyDescent="0.25">
      <c r="A1368" s="181"/>
      <c r="B1368" s="37"/>
      <c r="C1368" s="231"/>
      <c r="D1368" s="37"/>
      <c r="E1368" s="231"/>
      <c r="F1368" s="37"/>
    </row>
    <row r="1369" spans="1:8" x14ac:dyDescent="0.25">
      <c r="A1369" s="181"/>
      <c r="B1369" s="37"/>
      <c r="C1369" s="231"/>
      <c r="D1369" s="37"/>
      <c r="E1369" s="231"/>
      <c r="F1369" s="37"/>
    </row>
    <row r="1370" spans="1:8" x14ac:dyDescent="0.25">
      <c r="A1370" s="181"/>
      <c r="B1370" s="37"/>
      <c r="C1370" s="231"/>
      <c r="D1370" s="37"/>
      <c r="E1370" s="231"/>
      <c r="F1370" s="37"/>
    </row>
    <row r="1371" spans="1:8" x14ac:dyDescent="0.25">
      <c r="A1371" s="181"/>
      <c r="B1371" s="37"/>
      <c r="C1371" s="231"/>
      <c r="D1371" s="37"/>
      <c r="E1371" s="231"/>
      <c r="F1371" s="37"/>
    </row>
    <row r="1372" spans="1:8" x14ac:dyDescent="0.25">
      <c r="A1372" s="181"/>
      <c r="B1372" s="37"/>
      <c r="C1372" s="231"/>
      <c r="D1372" s="37"/>
      <c r="E1372" s="231"/>
      <c r="F1372" s="37"/>
    </row>
    <row r="1373" spans="1:8" x14ac:dyDescent="0.25">
      <c r="A1373" s="181"/>
      <c r="B1373" s="37"/>
      <c r="C1373" s="231"/>
      <c r="D1373" s="37"/>
      <c r="E1373" s="231"/>
      <c r="F1373" s="37"/>
    </row>
    <row r="1374" spans="1:8" x14ac:dyDescent="0.25">
      <c r="A1374" s="181"/>
      <c r="B1374" s="37"/>
      <c r="C1374" s="231"/>
      <c r="D1374" s="37"/>
      <c r="E1374" s="231"/>
      <c r="F1374" s="37"/>
    </row>
    <row r="1375" spans="1:8" x14ac:dyDescent="0.25">
      <c r="A1375" s="181"/>
      <c r="B1375" s="37"/>
      <c r="C1375" s="231"/>
      <c r="D1375" s="37"/>
      <c r="E1375" s="231"/>
      <c r="F1375" s="37"/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50" activePane="bottomLeft" state="frozen"/>
      <selection pane="bottomLeft" activeCell="J1358" sqref="J1358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63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63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63" si="59">+IF(F1329=0,"",C1329/F1329)</f>
        <v>2351.2215433039687</v>
      </c>
      <c r="C1329" s="37">
        <v>16150</v>
      </c>
      <c r="D1329" s="37">
        <f t="shared" ref="D1329:D1363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205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6">
        <f>USD_CNY!B1151</f>
        <v>7.05661</v>
      </c>
      <c r="G1363" s="144">
        <f t="shared" si="56"/>
        <v>0</v>
      </c>
      <c r="H1363" s="144">
        <f t="shared" si="58"/>
        <v>5</v>
      </c>
    </row>
    <row r="1364" spans="1:8" x14ac:dyDescent="0.25">
      <c r="A1364" s="181"/>
      <c r="B1364" s="37"/>
      <c r="C1364" s="37"/>
      <c r="D1364" s="37"/>
      <c r="E1364" s="37"/>
      <c r="F1364" s="51"/>
    </row>
    <row r="1365" spans="1:8" x14ac:dyDescent="0.25">
      <c r="A1365" s="181"/>
      <c r="B1365" s="37"/>
      <c r="C1365" s="37"/>
      <c r="D1365" s="37"/>
      <c r="E1365" s="37"/>
      <c r="F1365" s="51"/>
    </row>
    <row r="1366" spans="1:8" x14ac:dyDescent="0.25">
      <c r="A1366" s="181"/>
      <c r="B1366" s="37"/>
      <c r="C1366" s="37"/>
      <c r="D1366" s="37"/>
      <c r="E1366" s="37"/>
      <c r="F1366" s="51"/>
    </row>
    <row r="1367" spans="1:8" x14ac:dyDescent="0.25">
      <c r="A1367" s="181"/>
      <c r="B1367" s="37"/>
      <c r="C1367" s="37"/>
      <c r="D1367" s="37"/>
      <c r="E1367" s="37"/>
      <c r="F1367" s="51"/>
    </row>
    <row r="1368" spans="1:8" x14ac:dyDescent="0.25">
      <c r="A1368" s="181"/>
      <c r="B1368" s="37"/>
      <c r="C1368" s="37"/>
      <c r="D1368" s="37"/>
      <c r="E1368" s="37"/>
      <c r="F1368" s="51"/>
    </row>
    <row r="1369" spans="1:8" x14ac:dyDescent="0.25">
      <c r="A1369" s="181"/>
      <c r="B1369" s="37"/>
      <c r="C1369" s="37"/>
      <c r="D1369" s="37"/>
      <c r="E1369" s="37"/>
      <c r="F1369" s="51"/>
    </row>
    <row r="1370" spans="1:8" x14ac:dyDescent="0.25">
      <c r="A1370" s="181"/>
      <c r="B1370" s="37"/>
      <c r="C1370" s="37"/>
      <c r="D1370" s="37"/>
      <c r="E1370" s="37"/>
      <c r="F1370" s="51"/>
    </row>
    <row r="1371" spans="1:8" x14ac:dyDescent="0.25">
      <c r="A1371" s="181"/>
      <c r="B1371" s="37"/>
      <c r="C1371" s="37"/>
      <c r="D1371" s="37"/>
      <c r="E1371" s="37"/>
      <c r="F1371" s="51"/>
    </row>
    <row r="1372" spans="1:8" x14ac:dyDescent="0.25">
      <c r="A1372" s="181"/>
      <c r="B1372" s="37"/>
      <c r="C1372" s="37"/>
      <c r="D1372" s="37"/>
      <c r="E1372" s="37"/>
      <c r="F1372" s="51"/>
    </row>
    <row r="1373" spans="1:8" x14ac:dyDescent="0.25">
      <c r="A1373" s="181"/>
      <c r="B1373" s="37"/>
      <c r="C1373" s="37"/>
      <c r="D1373" s="37"/>
      <c r="E1373" s="37"/>
      <c r="F1373" s="51"/>
    </row>
    <row r="1374" spans="1:8" x14ac:dyDescent="0.25">
      <c r="A1374" s="181"/>
      <c r="B1374" s="37"/>
      <c r="C1374" s="37"/>
      <c r="D1374" s="37"/>
      <c r="E1374" s="37"/>
      <c r="F1374" s="51"/>
    </row>
    <row r="1375" spans="1:8" x14ac:dyDescent="0.25">
      <c r="A1375" s="181"/>
      <c r="B1375" s="37"/>
      <c r="C1375" s="37"/>
      <c r="D1375" s="37"/>
      <c r="E1375" s="37"/>
      <c r="F1375" s="51"/>
    </row>
    <row r="1376" spans="1:8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47" activePane="bottomLeft" state="frozen"/>
      <selection pane="bottomLeft" activeCell="K1361" sqref="K1361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63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63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>+IF(F1359=0,"",C1359/F1359)</f>
        <v>595.09888728905969</v>
      </c>
      <c r="C1359" s="221">
        <v>4224</v>
      </c>
      <c r="D1359" s="20">
        <f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>+IF(F1360=0,"",C1360/F1360)</f>
        <v>581.90522080133496</v>
      </c>
      <c r="C1360" s="221">
        <v>4094</v>
      </c>
      <c r="D1360" s="20">
        <f>+B1360/1.17</f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>+IF(F1361=0,"",C1361/F1361)</f>
        <v>597.43990824776506</v>
      </c>
      <c r="C1361" s="221">
        <v>4209</v>
      </c>
      <c r="D1361" s="20">
        <f>+B1361/1.17</f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>+IF(F1362=0,"",C1362/F1362)</f>
        <v>592.57431639129481</v>
      </c>
      <c r="C1362" s="221">
        <v>4179</v>
      </c>
      <c r="D1362" s="20">
        <f>+B1362/1.17</f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5">
        <v>43696</v>
      </c>
      <c r="B1363" s="20">
        <f>+IF(F1363=0,"",C1363/F1363)</f>
        <v>583.99146332304042</v>
      </c>
      <c r="C1363" s="221">
        <v>4121</v>
      </c>
      <c r="D1363" s="20">
        <f>+B1363/1.17</f>
        <v>499.1380028402055</v>
      </c>
      <c r="E1363" s="20">
        <v>548.16999999999996</v>
      </c>
      <c r="F1363" s="152">
        <f>USD_CNY!B1151</f>
        <v>7.05661</v>
      </c>
      <c r="G1363" s="164">
        <f t="shared" si="52"/>
        <v>-58</v>
      </c>
      <c r="H1363" s="164">
        <f t="shared" si="56"/>
        <v>-6.1050000000000182</v>
      </c>
    </row>
    <row r="1364" spans="1:8" x14ac:dyDescent="0.25">
      <c r="A1364" s="204"/>
      <c r="B1364" s="20"/>
      <c r="C1364" s="221"/>
      <c r="D1364" s="20"/>
      <c r="E1364" s="20"/>
      <c r="F1364" s="47"/>
    </row>
    <row r="1365" spans="1:8" x14ac:dyDescent="0.25">
      <c r="A1365" s="204"/>
      <c r="B1365" s="20"/>
      <c r="C1365" s="221"/>
      <c r="D1365" s="20"/>
      <c r="E1365" s="20"/>
      <c r="F1365" s="47"/>
    </row>
    <row r="1366" spans="1:8" x14ac:dyDescent="0.25">
      <c r="A1366" s="204"/>
      <c r="B1366" s="20"/>
      <c r="C1366" s="221"/>
      <c r="D1366" s="20"/>
      <c r="E1366" s="20"/>
      <c r="F1366" s="47"/>
    </row>
    <row r="1367" spans="1:8" x14ac:dyDescent="0.25">
      <c r="A1367" s="204"/>
      <c r="B1367" s="20"/>
      <c r="C1367" s="221"/>
      <c r="D1367" s="20"/>
      <c r="E1367" s="20"/>
      <c r="F1367" s="47"/>
    </row>
    <row r="1368" spans="1:8" x14ac:dyDescent="0.25">
      <c r="A1368" s="204"/>
      <c r="B1368" s="20"/>
      <c r="C1368" s="221"/>
      <c r="D1368" s="20"/>
      <c r="E1368" s="20"/>
      <c r="F1368" s="47"/>
    </row>
    <row r="1369" spans="1:8" x14ac:dyDescent="0.25">
      <c r="A1369" s="204"/>
      <c r="B1369" s="20"/>
      <c r="C1369" s="221"/>
      <c r="D1369" s="20"/>
      <c r="E1369" s="20"/>
      <c r="F1369" s="47"/>
    </row>
    <row r="1370" spans="1:8" x14ac:dyDescent="0.25">
      <c r="A1370" s="204"/>
      <c r="B1370" s="20"/>
      <c r="C1370" s="221"/>
      <c r="D1370" s="20"/>
      <c r="E1370" s="20"/>
      <c r="F1370" s="47"/>
    </row>
    <row r="1371" spans="1:8" x14ac:dyDescent="0.25">
      <c r="A1371" s="204"/>
      <c r="B1371" s="20"/>
      <c r="C1371" s="221"/>
      <c r="D1371" s="20"/>
      <c r="E1371" s="20"/>
      <c r="F1371" s="47"/>
    </row>
    <row r="1372" spans="1:8" x14ac:dyDescent="0.25">
      <c r="A1372" s="204"/>
      <c r="B1372" s="20"/>
      <c r="C1372" s="221"/>
      <c r="D1372" s="20"/>
      <c r="E1372" s="20"/>
      <c r="F1372" s="47"/>
    </row>
    <row r="1373" spans="1:8" x14ac:dyDescent="0.25">
      <c r="A1373" s="204"/>
      <c r="B1373" s="20"/>
      <c r="C1373" s="221"/>
      <c r="D1373" s="20"/>
      <c r="E1373" s="20"/>
      <c r="F1373" s="47"/>
    </row>
    <row r="1374" spans="1:8" x14ac:dyDescent="0.25">
      <c r="A1374" s="204"/>
      <c r="B1374" s="20"/>
      <c r="C1374" s="221"/>
      <c r="D1374" s="20"/>
      <c r="E1374" s="20"/>
      <c r="F1374" s="47"/>
    </row>
    <row r="1375" spans="1:8" x14ac:dyDescent="0.25">
      <c r="A1375" s="204"/>
      <c r="B1375" s="20"/>
      <c r="C1375" s="221"/>
      <c r="D1375" s="20"/>
      <c r="E1375" s="20"/>
      <c r="F1375" s="47"/>
    </row>
    <row r="1376" spans="1:8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0"/>
  <sheetViews>
    <sheetView zoomScale="85" zoomScaleNormal="85" workbookViewId="0">
      <pane ySplit="4" topLeftCell="A1347" activePane="bottomLeft" state="frozen"/>
      <selection pane="bottomLeft" activeCell="J1366" sqref="J1366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2269.8000905667195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60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60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60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60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  <row r="1360" spans="1:8" x14ac:dyDescent="0.25">
      <c r="A1360" s="205">
        <v>43696</v>
      </c>
      <c r="B1360" s="3">
        <f t="shared" si="40"/>
        <v>2655.6661059630615</v>
      </c>
      <c r="C1360" s="222">
        <v>18740</v>
      </c>
      <c r="D1360" s="3">
        <f t="shared" si="51"/>
        <v>2269.8000905667195</v>
      </c>
      <c r="E1360" s="222">
        <v>2264.5</v>
      </c>
      <c r="F1360" s="152">
        <f>USD_CNY!B1151</f>
        <v>7.05661</v>
      </c>
      <c r="G1360" s="164">
        <f t="shared" si="52"/>
        <v>-60</v>
      </c>
      <c r="H1360" s="403">
        <f t="shared" si="53"/>
        <v>2.5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"/>
  <sheetViews>
    <sheetView zoomScale="115" zoomScaleNormal="115" workbookViewId="0">
      <pane ySplit="5" topLeftCell="A899" activePane="bottomLeft" state="frozen"/>
      <selection pane="bottomLeft" activeCell="J909" sqref="J90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07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07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07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07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4">
        <v>43696</v>
      </c>
      <c r="B907" s="95">
        <f t="shared" si="28"/>
        <v>17862.684773566911</v>
      </c>
      <c r="C907" s="254">
        <v>126050</v>
      </c>
      <c r="D907" s="95">
        <f t="shared" si="45"/>
        <v>15267.251943219582</v>
      </c>
      <c r="E907" s="254">
        <v>16090</v>
      </c>
      <c r="F907" s="159">
        <f>USD_CNY!B1151</f>
        <v>7.05661</v>
      </c>
      <c r="G907" s="95">
        <f t="shared" si="48"/>
        <v>-600</v>
      </c>
      <c r="H907" s="95">
        <f t="shared" si="47"/>
        <v>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workbookViewId="0">
      <pane xSplit="1" ySplit="5" topLeftCell="B240" activePane="bottomRight" state="frozen"/>
      <selection pane="topRight" activeCell="B1" sqref="B1"/>
      <selection pane="bottomLeft" activeCell="A6" sqref="A6"/>
      <selection pane="bottomRight" activeCell="J247" sqref="J247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42" si="38">+IF(F198=0,"",C198/F198)</f>
        <v>259.72002181648185</v>
      </c>
      <c r="C198" s="333">
        <v>1800</v>
      </c>
      <c r="D198" s="1">
        <f t="shared" ref="D198:D242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42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  <row r="242" spans="1:7" x14ac:dyDescent="0.25">
      <c r="A242" s="314">
        <v>43696</v>
      </c>
      <c r="B242" s="1">
        <f t="shared" si="38"/>
        <v>262.16554407853062</v>
      </c>
      <c r="C242" s="333">
        <v>1850</v>
      </c>
      <c r="D242" s="1">
        <f t="shared" si="39"/>
        <v>224.07311459703473</v>
      </c>
      <c r="F242" s="1">
        <f>USD_CNY!B1151</f>
        <v>7.05661</v>
      </c>
      <c r="G242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0" workbookViewId="0">
      <selection activeCell="F60" sqref="F60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57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57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7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  <row r="57" spans="1:7" ht="15.75" x14ac:dyDescent="0.25">
      <c r="A57" s="400">
        <v>43696</v>
      </c>
      <c r="B57" s="365">
        <f t="shared" si="3"/>
        <v>104.44108431669031</v>
      </c>
      <c r="C57" s="365">
        <v>737</v>
      </c>
      <c r="D57" s="365">
        <f t="shared" si="2"/>
        <v>89.265884031359249</v>
      </c>
      <c r="E57" s="392"/>
      <c r="F57" s="360">
        <f>USD_CNY!B1151</f>
        <v>7.05661</v>
      </c>
      <c r="G57" s="393">
        <f t="shared" si="1"/>
        <v>-2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workbookViewId="0">
      <pane xSplit="1" ySplit="5" topLeftCell="B227" activePane="bottomRight" state="frozen"/>
      <selection pane="topRight" activeCell="B1" sqref="B1"/>
      <selection pane="bottomLeft" activeCell="A6" sqref="A6"/>
      <selection pane="bottomRight" activeCell="N233" sqref="N233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29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29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29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29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  <row r="229" spans="1:8" ht="15.75" x14ac:dyDescent="0.25">
      <c r="A229" s="388">
        <v>43696</v>
      </c>
      <c r="B229" s="320">
        <f t="shared" si="37"/>
        <v>525.74819920613436</v>
      </c>
      <c r="C229" s="378">
        <v>3710</v>
      </c>
      <c r="D229" s="372">
        <f t="shared" si="35"/>
        <v>449.35743521891828</v>
      </c>
      <c r="E229" s="1">
        <v>461.5</v>
      </c>
      <c r="F229" s="374">
        <f>USD_CNY!B1151</f>
        <v>7.05661</v>
      </c>
      <c r="G229" s="323">
        <f t="shared" si="38"/>
        <v>-20</v>
      </c>
      <c r="H229" s="362">
        <f t="shared" si="39"/>
        <v>3.5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2019-08-19T05:03:28Z</dcterms:modified>
</cp:coreProperties>
</file>