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465" windowWidth="10200" windowHeight="769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28" i="16" l="1"/>
  <c r="D228" i="16" s="1"/>
  <c r="F228" i="16"/>
  <c r="G228" i="16"/>
  <c r="H228" i="16"/>
  <c r="B906" i="7"/>
  <c r="D906" i="7" s="1"/>
  <c r="F906" i="7"/>
  <c r="G906" i="7"/>
  <c r="H906" i="7"/>
  <c r="B1359" i="5"/>
  <c r="D1359" i="5" s="1"/>
  <c r="F1359" i="5"/>
  <c r="G1359" i="5"/>
  <c r="H1359" i="5"/>
  <c r="B1362" i="4"/>
  <c r="D1362" i="4" s="1"/>
  <c r="F1362" i="4"/>
  <c r="G1362" i="4"/>
  <c r="H1362" i="4"/>
  <c r="B1362" i="3"/>
  <c r="D1362" i="3" s="1"/>
  <c r="F1362" i="3"/>
  <c r="G1362" i="3"/>
  <c r="H1362" i="3"/>
  <c r="B1364" i="2"/>
  <c r="D1364" i="2" s="1"/>
  <c r="F1364" i="2"/>
  <c r="G1364" i="2"/>
  <c r="H1364" i="2"/>
  <c r="B56" i="17"/>
  <c r="D56" i="17" s="1"/>
  <c r="F56" i="17"/>
  <c r="G56" i="17"/>
  <c r="B241" i="15"/>
  <c r="D241" i="15" s="1"/>
  <c r="F241" i="15"/>
  <c r="G241" i="15"/>
  <c r="B227" i="16" l="1"/>
  <c r="D227" i="16" s="1"/>
  <c r="F227" i="16"/>
  <c r="G227" i="16"/>
  <c r="H227" i="16"/>
  <c r="B905" i="7"/>
  <c r="D905" i="7" s="1"/>
  <c r="F905" i="7"/>
  <c r="G905" i="7"/>
  <c r="H905" i="7"/>
  <c r="B1358" i="5"/>
  <c r="D1358" i="5" s="1"/>
  <c r="F1358" i="5"/>
  <c r="G1358" i="5"/>
  <c r="H1358" i="5"/>
  <c r="B1361" i="4"/>
  <c r="D1361" i="4" s="1"/>
  <c r="F1361" i="4"/>
  <c r="G1361" i="4"/>
  <c r="H1361" i="4"/>
  <c r="B1361" i="3"/>
  <c r="D1361" i="3" s="1"/>
  <c r="F1361" i="3"/>
  <c r="G1361" i="3"/>
  <c r="H1361" i="3"/>
  <c r="B1363" i="2"/>
  <c r="D1363" i="2" s="1"/>
  <c r="F1363" i="2"/>
  <c r="G1363" i="2"/>
  <c r="H1363" i="2"/>
  <c r="B55" i="17"/>
  <c r="D55" i="17" s="1"/>
  <c r="F55" i="17"/>
  <c r="G55" i="17"/>
  <c r="B240" i="15"/>
  <c r="D240" i="15" s="1"/>
  <c r="F240" i="15"/>
  <c r="G240" i="15"/>
  <c r="B904" i="7" l="1"/>
  <c r="D904" i="7" s="1"/>
  <c r="F904" i="7"/>
  <c r="G904" i="7"/>
  <c r="H904" i="7"/>
  <c r="B1357" i="5"/>
  <c r="D1357" i="5" s="1"/>
  <c r="F1357" i="5"/>
  <c r="G1357" i="5"/>
  <c r="H1357" i="5"/>
  <c r="D1360" i="4"/>
  <c r="F1360" i="4"/>
  <c r="B1360" i="4" s="1"/>
  <c r="G1360" i="4"/>
  <c r="H1360" i="4"/>
  <c r="B1360" i="3" l="1"/>
  <c r="D1360" i="3" s="1"/>
  <c r="F1360" i="3"/>
  <c r="G1360" i="3"/>
  <c r="H1360" i="3"/>
  <c r="B1362" i="2"/>
  <c r="D1362" i="2" s="1"/>
  <c r="F1362" i="2"/>
  <c r="G1362" i="2"/>
  <c r="H1362" i="2"/>
  <c r="B226" i="16"/>
  <c r="D226" i="16" s="1"/>
  <c r="F226" i="16"/>
  <c r="G226" i="16"/>
  <c r="H226" i="16"/>
  <c r="B54" i="17"/>
  <c r="D54" i="17" s="1"/>
  <c r="F54" i="17"/>
  <c r="G54" i="17"/>
  <c r="B239" i="15"/>
  <c r="D239" i="15" s="1"/>
  <c r="F239" i="15"/>
  <c r="G239" i="15"/>
  <c r="B225" i="16" l="1"/>
  <c r="D225" i="16"/>
  <c r="F225" i="16"/>
  <c r="G225" i="16"/>
  <c r="H225" i="16"/>
  <c r="B903" i="7"/>
  <c r="D903" i="7" s="1"/>
  <c r="F903" i="7"/>
  <c r="G903" i="7"/>
  <c r="H903" i="7"/>
  <c r="B1356" i="5"/>
  <c r="D1356" i="5" s="1"/>
  <c r="F1356" i="5"/>
  <c r="G1356" i="5"/>
  <c r="H1356" i="5"/>
  <c r="F1359" i="4"/>
  <c r="B1359" i="4" s="1"/>
  <c r="D1359" i="4" s="1"/>
  <c r="G1359" i="4"/>
  <c r="H1359" i="4"/>
  <c r="B1359" i="3"/>
  <c r="D1359" i="3" s="1"/>
  <c r="F1359" i="3"/>
  <c r="G1359" i="3"/>
  <c r="H1359" i="3"/>
  <c r="B1361" i="2"/>
  <c r="D1361" i="2" s="1"/>
  <c r="F1361" i="2"/>
  <c r="G1361" i="2"/>
  <c r="H1361" i="2"/>
  <c r="B53" i="17"/>
  <c r="D53" i="17" s="1"/>
  <c r="F53" i="17"/>
  <c r="G53" i="17"/>
  <c r="B238" i="15"/>
  <c r="D238" i="15" s="1"/>
  <c r="F238" i="15"/>
  <c r="G238" i="15"/>
  <c r="B224" i="16" l="1"/>
  <c r="D224" i="16" s="1"/>
  <c r="F224" i="16"/>
  <c r="G224" i="16"/>
  <c r="H224" i="16"/>
  <c r="B902" i="7"/>
  <c r="D902" i="7" s="1"/>
  <c r="F902" i="7"/>
  <c r="G902" i="7"/>
  <c r="H902" i="7"/>
  <c r="B1355" i="5"/>
  <c r="D1355" i="5" s="1"/>
  <c r="F1355" i="5"/>
  <c r="G1355" i="5"/>
  <c r="H1355" i="5"/>
  <c r="F1358" i="4"/>
  <c r="B1358" i="4" s="1"/>
  <c r="D1358" i="4" s="1"/>
  <c r="G1358" i="4"/>
  <c r="H1358" i="4"/>
  <c r="B1358" i="3"/>
  <c r="D1358" i="3"/>
  <c r="F1358" i="3"/>
  <c r="G1358" i="3"/>
  <c r="H1358" i="3"/>
  <c r="B1360" i="2"/>
  <c r="D1360" i="2" s="1"/>
  <c r="F1360" i="2"/>
  <c r="G1360" i="2"/>
  <c r="H1360" i="2"/>
  <c r="B52" i="17"/>
  <c r="D52" i="17" s="1"/>
  <c r="F52" i="17"/>
  <c r="G52" i="17"/>
  <c r="B237" i="15"/>
  <c r="D237" i="15" s="1"/>
  <c r="F237" i="15"/>
  <c r="G237" i="15"/>
  <c r="B223" i="16" l="1"/>
  <c r="D223" i="16"/>
  <c r="F223" i="16"/>
  <c r="G223" i="16"/>
  <c r="H223" i="16"/>
  <c r="B901" i="7"/>
  <c r="D901" i="7" s="1"/>
  <c r="F901" i="7"/>
  <c r="G901" i="7"/>
  <c r="H901" i="7"/>
  <c r="B1354" i="5"/>
  <c r="D1354" i="5" s="1"/>
  <c r="F1354" i="5"/>
  <c r="G1354" i="5"/>
  <c r="H1354" i="5"/>
  <c r="F1357" i="4"/>
  <c r="B1357" i="4" s="1"/>
  <c r="D1357" i="4" s="1"/>
  <c r="G1357" i="4"/>
  <c r="H1357" i="4"/>
  <c r="B1357" i="3"/>
  <c r="D1357" i="3" s="1"/>
  <c r="F1357" i="3"/>
  <c r="G1357" i="3"/>
  <c r="H1357" i="3"/>
  <c r="B1359" i="2"/>
  <c r="D1359" i="2" s="1"/>
  <c r="F1359" i="2"/>
  <c r="G1359" i="2"/>
  <c r="H1359" i="2"/>
  <c r="B51" i="17"/>
  <c r="D51" i="17" s="1"/>
  <c r="F51" i="17"/>
  <c r="G51" i="17"/>
  <c r="B236" i="15"/>
  <c r="D236" i="15" s="1"/>
  <c r="F236" i="15"/>
  <c r="G236" i="15"/>
  <c r="B222" i="16" l="1"/>
  <c r="D222" i="16" s="1"/>
  <c r="F222" i="16"/>
  <c r="G222" i="16"/>
  <c r="H222" i="16"/>
  <c r="B235" i="15"/>
  <c r="D235" i="15" s="1"/>
  <c r="F235" i="15"/>
  <c r="G235" i="15"/>
  <c r="B900" i="7"/>
  <c r="D900" i="7"/>
  <c r="F900" i="7"/>
  <c r="G900" i="7"/>
  <c r="H900" i="7"/>
  <c r="B1353" i="5"/>
  <c r="D1353" i="5" s="1"/>
  <c r="F1353" i="5"/>
  <c r="G1353" i="5"/>
  <c r="H1353" i="5"/>
  <c r="B1356" i="4"/>
  <c r="D1356" i="4" s="1"/>
  <c r="F1356" i="4"/>
  <c r="G1356" i="4"/>
  <c r="H1356" i="4"/>
  <c r="B1356" i="3"/>
  <c r="D1356" i="3" s="1"/>
  <c r="F1356" i="3"/>
  <c r="G1356" i="3"/>
  <c r="H1356" i="3"/>
  <c r="B1358" i="2"/>
  <c r="D1358" i="2" s="1"/>
  <c r="F1358" i="2"/>
  <c r="G1358" i="2"/>
  <c r="H1358" i="2"/>
  <c r="B50" i="17"/>
  <c r="D50" i="17" s="1"/>
  <c r="F50" i="17"/>
  <c r="G50" i="17"/>
  <c r="B221" i="16" l="1"/>
  <c r="D221" i="16" s="1"/>
  <c r="F221" i="16"/>
  <c r="G221" i="16"/>
  <c r="H221" i="16"/>
  <c r="B899" i="7"/>
  <c r="D899" i="7" s="1"/>
  <c r="F899" i="7"/>
  <c r="G899" i="7"/>
  <c r="H899" i="7"/>
  <c r="B1352" i="5"/>
  <c r="D1352" i="5" s="1"/>
  <c r="F1352" i="5"/>
  <c r="G1352" i="5"/>
  <c r="H1352" i="5"/>
  <c r="B1355" i="4"/>
  <c r="D1355" i="4" s="1"/>
  <c r="F1355" i="4"/>
  <c r="G1355" i="4"/>
  <c r="H1355" i="4"/>
  <c r="B1355" i="3"/>
  <c r="D1355" i="3" s="1"/>
  <c r="F1355" i="3"/>
  <c r="G1355" i="3"/>
  <c r="H1355" i="3"/>
  <c r="B1357" i="2"/>
  <c r="D1357" i="2" s="1"/>
  <c r="F1357" i="2"/>
  <c r="G1357" i="2"/>
  <c r="H1357" i="2"/>
  <c r="B49" i="17"/>
  <c r="D49" i="17" s="1"/>
  <c r="F49" i="17"/>
  <c r="G49" i="17"/>
  <c r="B234" i="15"/>
  <c r="D234" i="15" s="1"/>
  <c r="F234" i="15"/>
  <c r="G234" i="15"/>
  <c r="H220" i="16" l="1"/>
  <c r="B220" i="16"/>
  <c r="D220" i="16" s="1"/>
  <c r="F220" i="16"/>
  <c r="G220" i="16"/>
  <c r="B898" i="7"/>
  <c r="D898" i="7" s="1"/>
  <c r="F898" i="7"/>
  <c r="G898" i="7"/>
  <c r="H898" i="7"/>
  <c r="B1351" i="5"/>
  <c r="D1351" i="5" s="1"/>
  <c r="F1351" i="5"/>
  <c r="G1351" i="5"/>
  <c r="H1351" i="5"/>
  <c r="B1354" i="4"/>
  <c r="D1354" i="4" s="1"/>
  <c r="F1354" i="4"/>
  <c r="G1354" i="4"/>
  <c r="H1354" i="4"/>
  <c r="B1354" i="3"/>
  <c r="D1354" i="3" s="1"/>
  <c r="F1354" i="3"/>
  <c r="G1354" i="3"/>
  <c r="H1354" i="3"/>
  <c r="B1356" i="2"/>
  <c r="D1356" i="2" s="1"/>
  <c r="F1356" i="2"/>
  <c r="G1356" i="2"/>
  <c r="H1356" i="2"/>
  <c r="B48" i="17"/>
  <c r="D48" i="17" s="1"/>
  <c r="F48" i="17"/>
  <c r="G48" i="17"/>
  <c r="B233" i="15"/>
  <c r="D233" i="15" s="1"/>
  <c r="F233" i="15"/>
  <c r="G233" i="15"/>
  <c r="B219" i="16" l="1"/>
  <c r="D219" i="16" s="1"/>
  <c r="F219" i="16"/>
  <c r="G219" i="16"/>
  <c r="H219" i="16"/>
  <c r="B897" i="7"/>
  <c r="D897" i="7" s="1"/>
  <c r="F897" i="7"/>
  <c r="G897" i="7"/>
  <c r="H897" i="7"/>
  <c r="B1350" i="5"/>
  <c r="D1350" i="5" s="1"/>
  <c r="F1350" i="5"/>
  <c r="G1350" i="5"/>
  <c r="H1350" i="5"/>
  <c r="B1353" i="4"/>
  <c r="D1353" i="4" s="1"/>
  <c r="F1353" i="4"/>
  <c r="G1353" i="4"/>
  <c r="H1353" i="4"/>
  <c r="B1353" i="3"/>
  <c r="D1353" i="3" s="1"/>
  <c r="F1353" i="3"/>
  <c r="G1353" i="3"/>
  <c r="H1353" i="3"/>
  <c r="B1355" i="2"/>
  <c r="D1355" i="2" s="1"/>
  <c r="F1355" i="2"/>
  <c r="G1355" i="2"/>
  <c r="H1355" i="2"/>
  <c r="B232" i="15"/>
  <c r="D232" i="15" s="1"/>
  <c r="F232" i="15"/>
  <c r="G232" i="15"/>
  <c r="B47" i="17"/>
  <c r="D47" i="17" s="1"/>
  <c r="F47" i="17"/>
  <c r="G47" i="17"/>
  <c r="B46" i="17" l="1"/>
  <c r="D46" i="17" s="1"/>
  <c r="F46" i="17"/>
  <c r="G46" i="17"/>
  <c r="B218" i="16"/>
  <c r="D218" i="16" s="1"/>
  <c r="F218" i="16"/>
  <c r="G218" i="16"/>
  <c r="H218" i="16"/>
  <c r="B896" i="7"/>
  <c r="D896" i="7" s="1"/>
  <c r="F896" i="7"/>
  <c r="G896" i="7"/>
  <c r="H896" i="7"/>
  <c r="B1349" i="5"/>
  <c r="D1349" i="5" s="1"/>
  <c r="F1349" i="5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B217" i="16" l="1"/>
  <c r="D217" i="16" s="1"/>
  <c r="F217" i="16"/>
  <c r="G217" i="16"/>
  <c r="H217" i="16"/>
  <c r="B895" i="7"/>
  <c r="D895" i="7" s="1"/>
  <c r="F895" i="7"/>
  <c r="G895" i="7"/>
  <c r="H895" i="7"/>
  <c r="B1348" i="5"/>
  <c r="D1348" i="5" s="1"/>
  <c r="F1348" i="5"/>
  <c r="G1348" i="5"/>
  <c r="H1348" i="5"/>
  <c r="B1351" i="4"/>
  <c r="D1351" i="4" s="1"/>
  <c r="F1351" i="4"/>
  <c r="G1351" i="4"/>
  <c r="H1351" i="4"/>
  <c r="B1351" i="3"/>
  <c r="D1351" i="3" s="1"/>
  <c r="F1351" i="3"/>
  <c r="G1351" i="3"/>
  <c r="H1351" i="3"/>
  <c r="B1353" i="2"/>
  <c r="D1353" i="2" s="1"/>
  <c r="F1353" i="2"/>
  <c r="G1353" i="2"/>
  <c r="H1353" i="2"/>
  <c r="B45" i="17"/>
  <c r="D45" i="17" s="1"/>
  <c r="F45" i="17"/>
  <c r="G45" i="17"/>
  <c r="B230" i="15"/>
  <c r="D230" i="15" s="1"/>
  <c r="F230" i="15"/>
  <c r="G230" i="15"/>
  <c r="B216" i="16" l="1"/>
  <c r="D216" i="16" s="1"/>
  <c r="F216" i="16"/>
  <c r="G216" i="16"/>
  <c r="H216" i="16"/>
  <c r="B894" i="7"/>
  <c r="D894" i="7" s="1"/>
  <c r="F894" i="7"/>
  <c r="G894" i="7"/>
  <c r="H894" i="7"/>
  <c r="B1347" i="5"/>
  <c r="D1347" i="5" s="1"/>
  <c r="F1347" i="5"/>
  <c r="G1347" i="5"/>
  <c r="H1347" i="5"/>
  <c r="B1350" i="4"/>
  <c r="D1350" i="4" s="1"/>
  <c r="F1350" i="4"/>
  <c r="G1350" i="4"/>
  <c r="H1350" i="4"/>
  <c r="B1350" i="3"/>
  <c r="D1350" i="3" s="1"/>
  <c r="F1350" i="3"/>
  <c r="G1350" i="3"/>
  <c r="H1350" i="3"/>
  <c r="B1352" i="2"/>
  <c r="D1352" i="2" s="1"/>
  <c r="F1352" i="2"/>
  <c r="G1352" i="2"/>
  <c r="H1352" i="2"/>
  <c r="B44" i="17"/>
  <c r="D44" i="17" s="1"/>
  <c r="F44" i="17"/>
  <c r="G44" i="17"/>
  <c r="B229" i="15"/>
  <c r="D229" i="15" s="1"/>
  <c r="F229" i="15"/>
  <c r="G229" i="15"/>
  <c r="B215" i="16" l="1"/>
  <c r="D215" i="16"/>
  <c r="F215" i="16"/>
  <c r="G215" i="16"/>
  <c r="H215" i="16"/>
  <c r="B893" i="7"/>
  <c r="D893" i="7" s="1"/>
  <c r="F893" i="7"/>
  <c r="G893" i="7"/>
  <c r="H893" i="7"/>
  <c r="B1346" i="5"/>
  <c r="D1346" i="5" s="1"/>
  <c r="F1346" i="5"/>
  <c r="G1346" i="5"/>
  <c r="H1346" i="5"/>
  <c r="F1349" i="4"/>
  <c r="B1349" i="4" s="1"/>
  <c r="D1349" i="4" s="1"/>
  <c r="G1349" i="4"/>
  <c r="H1349" i="4"/>
  <c r="B1349" i="3"/>
  <c r="D1349" i="3" s="1"/>
  <c r="F1349" i="3"/>
  <c r="G1349" i="3"/>
  <c r="H1349" i="3"/>
  <c r="B1351" i="2"/>
  <c r="D1351" i="2"/>
  <c r="F1351" i="2"/>
  <c r="G1351" i="2"/>
  <c r="H1351" i="2"/>
  <c r="B43" i="17"/>
  <c r="D43" i="17" s="1"/>
  <c r="F43" i="17"/>
  <c r="G43" i="17"/>
  <c r="B228" i="15"/>
  <c r="D228" i="15" s="1"/>
  <c r="F228" i="15"/>
  <c r="G228" i="15"/>
  <c r="B214" i="16" l="1"/>
  <c r="D214" i="16"/>
  <c r="F214" i="16"/>
  <c r="G214" i="16"/>
  <c r="H214" i="16"/>
  <c r="B892" i="7"/>
  <c r="D892" i="7" s="1"/>
  <c r="F892" i="7"/>
  <c r="G892" i="7"/>
  <c r="H892" i="7"/>
  <c r="B1345" i="5"/>
  <c r="D1345" i="5" s="1"/>
  <c r="F1345" i="5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B227" i="15"/>
  <c r="D227" i="15" s="1"/>
  <c r="F227" i="15"/>
  <c r="G227" i="15"/>
  <c r="B213" i="16" l="1"/>
  <c r="D213" i="16" s="1"/>
  <c r="F213" i="16"/>
  <c r="G213" i="16"/>
  <c r="H213" i="16"/>
  <c r="B891" i="7"/>
  <c r="D891" i="7" s="1"/>
  <c r="F891" i="7"/>
  <c r="G891" i="7"/>
  <c r="H891" i="7"/>
  <c r="B1344" i="5"/>
  <c r="D1344" i="5"/>
  <c r="F1344" i="5"/>
  <c r="G1344" i="5"/>
  <c r="H1344" i="5"/>
  <c r="F1347" i="4"/>
  <c r="B1347" i="4" s="1"/>
  <c r="D1347" i="4" s="1"/>
  <c r="G1347" i="4"/>
  <c r="H1347" i="4"/>
  <c r="B1347" i="3"/>
  <c r="D1347" i="3" s="1"/>
  <c r="F1347" i="3"/>
  <c r="G1347" i="3"/>
  <c r="H1347" i="3"/>
  <c r="B1349" i="2"/>
  <c r="D1349" i="2" s="1"/>
  <c r="F1349" i="2"/>
  <c r="G1349" i="2"/>
  <c r="H1349" i="2"/>
  <c r="B41" i="17"/>
  <c r="D41" i="17"/>
  <c r="F41" i="17"/>
  <c r="G41" i="17"/>
  <c r="B226" i="15"/>
  <c r="D226" i="15" s="1"/>
  <c r="F226" i="15"/>
  <c r="G226" i="15"/>
  <c r="B212" i="16" l="1"/>
  <c r="D212" i="16" s="1"/>
  <c r="F212" i="16"/>
  <c r="G212" i="16"/>
  <c r="H212" i="16"/>
  <c r="B890" i="7"/>
  <c r="D890" i="7"/>
  <c r="F890" i="7"/>
  <c r="G890" i="7"/>
  <c r="H890" i="7"/>
  <c r="B1343" i="5"/>
  <c r="D1343" i="5" s="1"/>
  <c r="F1343" i="5"/>
  <c r="G1343" i="5"/>
  <c r="H1343" i="5"/>
  <c r="F1346" i="4"/>
  <c r="B1346" i="4" s="1"/>
  <c r="D1346" i="4" s="1"/>
  <c r="G1346" i="4"/>
  <c r="H1346" i="4"/>
  <c r="B1346" i="3"/>
  <c r="D1346" i="3" s="1"/>
  <c r="F1346" i="3"/>
  <c r="G1346" i="3"/>
  <c r="H1346" i="3"/>
  <c r="B1348" i="2"/>
  <c r="D1348" i="2" s="1"/>
  <c r="F1348" i="2"/>
  <c r="G1348" i="2"/>
  <c r="H1348" i="2"/>
  <c r="B40" i="17"/>
  <c r="D40" i="17" s="1"/>
  <c r="F40" i="17"/>
  <c r="G40" i="17"/>
  <c r="B225" i="15"/>
  <c r="D225" i="15" s="1"/>
  <c r="F225" i="15"/>
  <c r="G225" i="15"/>
  <c r="B1345" i="4" l="1"/>
  <c r="D1345" i="4" s="1"/>
  <c r="F1345" i="4"/>
  <c r="G1345" i="4"/>
  <c r="H1345" i="4"/>
  <c r="B211" i="16"/>
  <c r="D211" i="16" s="1"/>
  <c r="F211" i="16"/>
  <c r="G211" i="16"/>
  <c r="H211" i="16"/>
  <c r="B889" i="7"/>
  <c r="D889" i="7" s="1"/>
  <c r="F889" i="7"/>
  <c r="G889" i="7"/>
  <c r="H889" i="7"/>
  <c r="B1342" i="5"/>
  <c r="D1342" i="5" s="1"/>
  <c r="F1342" i="5"/>
  <c r="G1342" i="5"/>
  <c r="H1342" i="5"/>
  <c r="B1345" i="3"/>
  <c r="D1345" i="3" s="1"/>
  <c r="F1345" i="3"/>
  <c r="G1345" i="3"/>
  <c r="H1345" i="3"/>
  <c r="B1347" i="2"/>
  <c r="D1347" i="2" s="1"/>
  <c r="F1347" i="2"/>
  <c r="G1347" i="2"/>
  <c r="H1347" i="2"/>
  <c r="B39" i="17"/>
  <c r="D39" i="17" s="1"/>
  <c r="F39" i="17"/>
  <c r="G39" i="17"/>
  <c r="B224" i="15"/>
  <c r="D224" i="15" s="1"/>
  <c r="F224" i="15"/>
  <c r="G224" i="15"/>
  <c r="B210" i="16" l="1"/>
  <c r="D210" i="16" s="1"/>
  <c r="F210" i="16"/>
  <c r="G210" i="16"/>
  <c r="H210" i="16"/>
  <c r="B888" i="7"/>
  <c r="D888" i="7" s="1"/>
  <c r="F888" i="7"/>
  <c r="G888" i="7"/>
  <c r="H888" i="7"/>
  <c r="B1341" i="5"/>
  <c r="D1341" i="5" s="1"/>
  <c r="F1341" i="5"/>
  <c r="G1341" i="5"/>
  <c r="H1341" i="5"/>
  <c r="B1344" i="4"/>
  <c r="D1344" i="4" s="1"/>
  <c r="F1344" i="4"/>
  <c r="G1344" i="4"/>
  <c r="H1344" i="4"/>
  <c r="B1344" i="3"/>
  <c r="D1344" i="3" s="1"/>
  <c r="F1344" i="3"/>
  <c r="G1344" i="3"/>
  <c r="H1344" i="3"/>
  <c r="B1346" i="2"/>
  <c r="D1346" i="2" s="1"/>
  <c r="F1346" i="2"/>
  <c r="G1346" i="2"/>
  <c r="H1346" i="2"/>
  <c r="B38" i="17"/>
  <c r="D38" i="17" s="1"/>
  <c r="F38" i="17"/>
  <c r="G38" i="17"/>
  <c r="B223" i="15"/>
  <c r="D223" i="15" s="1"/>
  <c r="F223" i="15"/>
  <c r="G223" i="15"/>
  <c r="B209" i="16" l="1"/>
  <c r="D209" i="16" s="1"/>
  <c r="F209" i="16"/>
  <c r="G209" i="16"/>
  <c r="H209" i="16"/>
  <c r="G887" i="7"/>
  <c r="B887" i="7"/>
  <c r="D887" i="7" s="1"/>
  <c r="F887" i="7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B222" i="15"/>
  <c r="D222" i="15" s="1"/>
  <c r="F222" i="15"/>
  <c r="G222" i="15"/>
  <c r="B208" i="16" l="1"/>
  <c r="D208" i="16" s="1"/>
  <c r="F208" i="16"/>
  <c r="G208" i="16"/>
  <c r="H208" i="16"/>
  <c r="G886" i="7"/>
  <c r="B886" i="7"/>
  <c r="D886" i="7" s="1"/>
  <c r="F886" i="7"/>
  <c r="H886" i="7"/>
  <c r="B1339" i="5"/>
  <c r="D1339" i="5" s="1"/>
  <c r="F1339" i="5"/>
  <c r="G1339" i="5"/>
  <c r="H1339" i="5"/>
  <c r="B1342" i="4"/>
  <c r="D1342" i="4" s="1"/>
  <c r="F1342" i="4"/>
  <c r="G1342" i="4"/>
  <c r="H1342" i="4"/>
  <c r="B1342" i="3"/>
  <c r="D1342" i="3" s="1"/>
  <c r="F1342" i="3"/>
  <c r="G1342" i="3"/>
  <c r="H1342" i="3"/>
  <c r="B1344" i="2"/>
  <c r="D1344" i="2" s="1"/>
  <c r="F1344" i="2"/>
  <c r="G1344" i="2"/>
  <c r="H1344" i="2"/>
  <c r="B36" i="17"/>
  <c r="D36" i="17" s="1"/>
  <c r="F36" i="17"/>
  <c r="G36" i="17"/>
  <c r="B221" i="15"/>
  <c r="D221" i="15" s="1"/>
  <c r="F221" i="15"/>
  <c r="G221" i="15"/>
  <c r="B207" i="16" l="1"/>
  <c r="D207" i="16" s="1"/>
  <c r="F207" i="16"/>
  <c r="G207" i="16"/>
  <c r="H207" i="16"/>
  <c r="B885" i="7"/>
  <c r="D885" i="7" s="1"/>
  <c r="F885" i="7"/>
  <c r="G885" i="7"/>
  <c r="H885" i="7"/>
  <c r="B1338" i="5"/>
  <c r="D1338" i="5" s="1"/>
  <c r="F1338" i="5"/>
  <c r="G1338" i="5"/>
  <c r="H1338" i="5"/>
  <c r="B1341" i="4"/>
  <c r="D1341" i="4" s="1"/>
  <c r="F1341" i="4"/>
  <c r="G1341" i="4"/>
  <c r="H1341" i="4"/>
  <c r="B1341" i="3"/>
  <c r="D1341" i="3" s="1"/>
  <c r="F1341" i="3"/>
  <c r="G1341" i="3"/>
  <c r="H1341" i="3"/>
  <c r="B1343" i="2"/>
  <c r="D1343" i="2" s="1"/>
  <c r="F1343" i="2"/>
  <c r="G1343" i="2"/>
  <c r="H1343" i="2"/>
  <c r="B35" i="17"/>
  <c r="D35" i="17" s="1"/>
  <c r="F35" i="17"/>
  <c r="G35" i="17"/>
  <c r="B220" i="15"/>
  <c r="D220" i="15" s="1"/>
  <c r="F220" i="15"/>
  <c r="G220" i="15"/>
  <c r="B206" i="16" l="1"/>
  <c r="D206" i="16" s="1"/>
  <c r="F206" i="16"/>
  <c r="G206" i="16"/>
  <c r="H206" i="16"/>
  <c r="B884" i="7"/>
  <c r="D884" i="7" s="1"/>
  <c r="F884" i="7"/>
  <c r="G884" i="7"/>
  <c r="H884" i="7"/>
  <c r="B1337" i="5"/>
  <c r="D1337" i="5" s="1"/>
  <c r="F1337" i="5"/>
  <c r="G1337" i="5"/>
  <c r="H1337" i="5"/>
  <c r="F1340" i="4"/>
  <c r="B1340" i="4" s="1"/>
  <c r="D1340" i="4" s="1"/>
  <c r="G1340" i="4"/>
  <c r="H1340" i="4"/>
  <c r="B1340" i="3"/>
  <c r="D1340" i="3" s="1"/>
  <c r="F1340" i="3"/>
  <c r="G1340" i="3"/>
  <c r="H1340" i="3"/>
  <c r="B1342" i="2"/>
  <c r="D1342" i="2" s="1"/>
  <c r="F1342" i="2"/>
  <c r="G1342" i="2"/>
  <c r="H1342" i="2"/>
  <c r="B34" i="17"/>
  <c r="D34" i="17" s="1"/>
  <c r="F34" i="17"/>
  <c r="G34" i="17"/>
  <c r="B219" i="15"/>
  <c r="D219" i="15" s="1"/>
  <c r="F219" i="15"/>
  <c r="G219" i="15"/>
  <c r="B205" i="16" l="1"/>
  <c r="D205" i="16" s="1"/>
  <c r="F205" i="16"/>
  <c r="G205" i="16"/>
  <c r="H205" i="16"/>
  <c r="B883" i="7"/>
  <c r="D883" i="7" s="1"/>
  <c r="F883" i="7"/>
  <c r="G883" i="7"/>
  <c r="H883" i="7"/>
  <c r="B1336" i="5"/>
  <c r="D1336" i="5" s="1"/>
  <c r="F1336" i="5"/>
  <c r="G1336" i="5"/>
  <c r="H1336" i="5"/>
  <c r="F1339" i="4"/>
  <c r="B1339" i="4" s="1"/>
  <c r="D1339" i="4" s="1"/>
  <c r="G1339" i="4"/>
  <c r="H1339" i="4"/>
  <c r="B1339" i="3"/>
  <c r="D1339" i="3" s="1"/>
  <c r="F1339" i="3"/>
  <c r="G1339" i="3"/>
  <c r="H1339" i="3"/>
  <c r="B1341" i="2"/>
  <c r="D1341" i="2"/>
  <c r="F1341" i="2"/>
  <c r="G1341" i="2"/>
  <c r="H1341" i="2"/>
  <c r="B33" i="17"/>
  <c r="D33" i="17" s="1"/>
  <c r="F33" i="17"/>
  <c r="G33" i="17"/>
  <c r="B218" i="15"/>
  <c r="D218" i="15"/>
  <c r="F218" i="15"/>
  <c r="G218" i="15"/>
  <c r="B204" i="16" l="1"/>
  <c r="D204" i="16" s="1"/>
  <c r="F204" i="16"/>
  <c r="G204" i="16"/>
  <c r="H204" i="16"/>
  <c r="B882" i="7"/>
  <c r="D882" i="7" s="1"/>
  <c r="F882" i="7"/>
  <c r="G882" i="7"/>
  <c r="H882" i="7"/>
  <c r="B1335" i="5"/>
  <c r="D1335" i="5" s="1"/>
  <c r="F1335" i="5"/>
  <c r="G1335" i="5"/>
  <c r="H1335" i="5"/>
  <c r="B1338" i="4"/>
  <c r="D1338" i="4" s="1"/>
  <c r="F1338" i="4"/>
  <c r="G1338" i="4"/>
  <c r="H1338" i="4"/>
  <c r="B1338" i="3"/>
  <c r="D1338" i="3" s="1"/>
  <c r="F1338" i="3"/>
  <c r="G1338" i="3"/>
  <c r="H1338" i="3"/>
  <c r="B1340" i="2"/>
  <c r="D1340" i="2"/>
  <c r="F1340" i="2"/>
  <c r="G1340" i="2"/>
  <c r="H1340" i="2"/>
  <c r="B32" i="17"/>
  <c r="D32" i="17"/>
  <c r="F32" i="17"/>
  <c r="G32" i="17"/>
  <c r="B217" i="15"/>
  <c r="D217" i="15" s="1"/>
  <c r="F217" i="15"/>
  <c r="G217" i="15"/>
  <c r="B203" i="16" l="1"/>
  <c r="D203" i="16" s="1"/>
  <c r="F203" i="16"/>
  <c r="G203" i="16"/>
  <c r="H203" i="16"/>
  <c r="B881" i="7"/>
  <c r="D881" i="7" s="1"/>
  <c r="F881" i="7"/>
  <c r="G881" i="7"/>
  <c r="H881" i="7"/>
  <c r="B1334" i="5"/>
  <c r="D1334" i="5" s="1"/>
  <c r="F1334" i="5"/>
  <c r="G1334" i="5"/>
  <c r="H1334" i="5"/>
  <c r="F1337" i="4"/>
  <c r="B1337" i="4" s="1"/>
  <c r="D1337" i="4" s="1"/>
  <c r="G1337" i="4"/>
  <c r="H1337" i="4"/>
  <c r="B1337" i="3"/>
  <c r="D1337" i="3" s="1"/>
  <c r="F1337" i="3"/>
  <c r="G1337" i="3"/>
  <c r="H1337" i="3"/>
  <c r="B1339" i="2"/>
  <c r="D1339" i="2" s="1"/>
  <c r="F1339" i="2"/>
  <c r="G1339" i="2"/>
  <c r="H1339" i="2"/>
  <c r="B31" i="17"/>
  <c r="D31" i="17" s="1"/>
  <c r="F31" i="17"/>
  <c r="G31" i="17"/>
  <c r="B216" i="15"/>
  <c r="D216" i="15" s="1"/>
  <c r="F216" i="15"/>
  <c r="G216" i="15"/>
  <c r="B202" i="16" l="1"/>
  <c r="D202" i="16" s="1"/>
  <c r="F202" i="16"/>
  <c r="G202" i="16"/>
  <c r="H202" i="16"/>
  <c r="B880" i="7"/>
  <c r="D880" i="7" s="1"/>
  <c r="F880" i="7"/>
  <c r="G880" i="7"/>
  <c r="H880" i="7"/>
  <c r="B1333" i="5"/>
  <c r="D1333" i="5" s="1"/>
  <c r="F1333" i="5"/>
  <c r="G1333" i="5"/>
  <c r="H1333" i="5"/>
  <c r="F1336" i="4"/>
  <c r="B1336" i="4" s="1"/>
  <c r="D1336" i="4" s="1"/>
  <c r="G1336" i="4"/>
  <c r="H1336" i="4"/>
  <c r="B1336" i="3"/>
  <c r="D1336" i="3" s="1"/>
  <c r="F1336" i="3"/>
  <c r="G1336" i="3"/>
  <c r="H1336" i="3"/>
  <c r="B1338" i="2"/>
  <c r="D1338" i="2" s="1"/>
  <c r="F1338" i="2"/>
  <c r="G1338" i="2"/>
  <c r="H1338" i="2"/>
  <c r="B30" i="17"/>
  <c r="D30" i="17" s="1"/>
  <c r="F30" i="17"/>
  <c r="G30" i="17"/>
  <c r="B215" i="15"/>
  <c r="D215" i="15" s="1"/>
  <c r="F215" i="15"/>
  <c r="G215" i="15"/>
  <c r="B201" i="16" l="1"/>
  <c r="D201" i="16"/>
  <c r="F201" i="16"/>
  <c r="G201" i="16"/>
  <c r="H201" i="16"/>
  <c r="B879" i="7"/>
  <c r="D879" i="7" s="1"/>
  <c r="F879" i="7"/>
  <c r="G879" i="7"/>
  <c r="H879" i="7"/>
  <c r="B1332" i="5"/>
  <c r="D1332" i="5" s="1"/>
  <c r="F1332" i="5"/>
  <c r="G1332" i="5"/>
  <c r="H1332" i="5"/>
  <c r="B1335" i="4"/>
  <c r="D1335" i="4" s="1"/>
  <c r="F1335" i="4"/>
  <c r="G1335" i="4"/>
  <c r="H1335" i="4"/>
  <c r="B1335" i="3"/>
  <c r="D1335" i="3" s="1"/>
  <c r="F1335" i="3"/>
  <c r="G1335" i="3"/>
  <c r="H1335" i="3"/>
  <c r="B1337" i="2"/>
  <c r="D1337" i="2" s="1"/>
  <c r="F1337" i="2"/>
  <c r="G1337" i="2"/>
  <c r="H1337" i="2"/>
  <c r="B29" i="17"/>
  <c r="D29" i="17" s="1"/>
  <c r="F29" i="17"/>
  <c r="G29" i="17"/>
  <c r="B214" i="15"/>
  <c r="D214" i="15" s="1"/>
  <c r="F214" i="15"/>
  <c r="G214" i="15"/>
  <c r="B200" i="16" l="1"/>
  <c r="D200" i="16" s="1"/>
  <c r="F200" i="16"/>
  <c r="G200" i="16"/>
  <c r="H200" i="16"/>
  <c r="B878" i="7"/>
  <c r="D878" i="7" s="1"/>
  <c r="F878" i="7"/>
  <c r="G878" i="7"/>
  <c r="H878" i="7"/>
  <c r="B1331" i="5"/>
  <c r="D1331" i="5" s="1"/>
  <c r="F1331" i="5"/>
  <c r="G1331" i="5"/>
  <c r="H1331" i="5"/>
  <c r="B1334" i="4"/>
  <c r="D1334" i="4" s="1"/>
  <c r="F1334" i="4"/>
  <c r="G1334" i="4"/>
  <c r="H1334" i="4"/>
  <c r="B1334" i="3"/>
  <c r="D1334" i="3" s="1"/>
  <c r="F1334" i="3"/>
  <c r="G1334" i="3"/>
  <c r="H1334" i="3"/>
  <c r="B1336" i="2"/>
  <c r="D1336" i="2" s="1"/>
  <c r="F1336" i="2"/>
  <c r="G1336" i="2"/>
  <c r="H1336" i="2"/>
  <c r="B28" i="17"/>
  <c r="D28" i="17" s="1"/>
  <c r="F28" i="17"/>
  <c r="G28" i="17"/>
  <c r="B213" i="15"/>
  <c r="D213" i="15" s="1"/>
  <c r="F213" i="15"/>
  <c r="G213" i="15"/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F1333" i="4"/>
  <c r="B1333" i="4" s="1"/>
  <c r="D1333" i="4" s="1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F1332" i="4"/>
  <c r="B1332" i="4" s="1"/>
  <c r="D1332" i="4" s="1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F1327" i="4"/>
  <c r="B1327" i="4" s="1"/>
  <c r="D1327" i="4" s="1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<sst xmlns="http://schemas.openxmlformats.org/spreadsheetml/2006/main" count="4616" uniqueCount="1039">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</sst>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0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165" fontId="18" fillId="0" borderId="1" xfId="0" applyNumberFormat="1" applyFont="1" applyBorder="1"/>
    <xf numFmtId="43" fontId="18" fillId="0" borderId="1" xfId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3936"/>
        <c:axId val="48193920"/>
      </c:areaChart>
      <c:dateAx>
        <c:axId val="481839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193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819392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839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61440"/>
        <c:axId val="82871424"/>
      </c:areaChart>
      <c:dateAx>
        <c:axId val="828614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714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71424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614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07904"/>
        <c:axId val="82909440"/>
      </c:areaChart>
      <c:dateAx>
        <c:axId val="829079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09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0944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07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41824"/>
        <c:axId val="82943360"/>
      </c:areaChart>
      <c:dateAx>
        <c:axId val="829418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433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94336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941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89824"/>
        <c:axId val="83391616"/>
      </c:areaChart>
      <c:dateAx>
        <c:axId val="8338982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91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9161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898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11712"/>
        <c:axId val="83413248"/>
      </c:areaChart>
      <c:dateAx>
        <c:axId val="834117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41324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3413248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411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78784"/>
        <c:axId val="83484672"/>
      </c:areaChart>
      <c:dateAx>
        <c:axId val="83478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84672"/>
        <c:crosses val="autoZero"/>
        <c:auto val="1"/>
        <c:lblOffset val="100"/>
        <c:baseTimeUnit val="days"/>
      </c:dateAx>
      <c:valAx>
        <c:axId val="8348467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7878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06368"/>
        <c:axId val="88507904"/>
      </c:areaChart>
      <c:dateAx>
        <c:axId val="8850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07904"/>
        <c:crosses val="autoZero"/>
        <c:auto val="1"/>
        <c:lblOffset val="100"/>
        <c:baseTimeUnit val="days"/>
      </c:dateAx>
      <c:valAx>
        <c:axId val="88507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06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28384"/>
        <c:axId val="88529920"/>
      </c:areaChart>
      <c:dateAx>
        <c:axId val="885283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29920"/>
        <c:crosses val="autoZero"/>
        <c:auto val="1"/>
        <c:lblOffset val="100"/>
        <c:baseTimeUnit val="days"/>
      </c:dateAx>
      <c:valAx>
        <c:axId val="885299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283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20896"/>
        <c:axId val="90322432"/>
      </c:areaChart>
      <c:dateAx>
        <c:axId val="90320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22432"/>
        <c:crosses val="autoZero"/>
        <c:auto val="1"/>
        <c:lblOffset val="100"/>
        <c:baseTimeUnit val="days"/>
      </c:dateAx>
      <c:valAx>
        <c:axId val="90322432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20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38816"/>
        <c:axId val="90340352"/>
      </c:lineChart>
      <c:dateAx>
        <c:axId val="90338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40352"/>
        <c:crosses val="autoZero"/>
        <c:auto val="1"/>
        <c:lblOffset val="100"/>
        <c:baseTimeUnit val="days"/>
      </c:dateAx>
      <c:valAx>
        <c:axId val="90340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338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01728"/>
        <c:axId val="48203264"/>
      </c:areaChart>
      <c:dateAx>
        <c:axId val="4820172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82032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820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2017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36576"/>
        <c:axId val="90138112"/>
      </c:areaChart>
      <c:dateAx>
        <c:axId val="90136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138112"/>
        <c:crosses val="autoZero"/>
        <c:auto val="1"/>
        <c:lblOffset val="100"/>
        <c:baseTimeUnit val="days"/>
      </c:dateAx>
      <c:valAx>
        <c:axId val="90138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13657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48704"/>
        <c:axId val="90250240"/>
      </c:areaChart>
      <c:dateAx>
        <c:axId val="9024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250240"/>
        <c:crosses val="autoZero"/>
        <c:auto val="1"/>
        <c:lblOffset val="100"/>
        <c:baseTimeUnit val="days"/>
      </c:dateAx>
      <c:valAx>
        <c:axId val="902502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48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58432"/>
        <c:axId val="90264320"/>
      </c:barChart>
      <c:dateAx>
        <c:axId val="9025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64320"/>
        <c:crosses val="autoZero"/>
        <c:auto val="1"/>
        <c:lblOffset val="100"/>
        <c:baseTimeUnit val="days"/>
      </c:dateAx>
      <c:valAx>
        <c:axId val="902643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2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93024"/>
        <c:axId val="41794560"/>
      </c:areaChart>
      <c:dateAx>
        <c:axId val="41793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41794560"/>
        <c:crosses val="autoZero"/>
        <c:auto val="1"/>
        <c:lblOffset val="100"/>
        <c:baseTimeUnit val="days"/>
      </c:dateAx>
      <c:valAx>
        <c:axId val="4179456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179302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13248"/>
        <c:axId val="89846528"/>
      </c:areaChart>
      <c:dateAx>
        <c:axId val="63413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846528"/>
        <c:crosses val="autoZero"/>
        <c:auto val="1"/>
        <c:lblOffset val="100"/>
        <c:baseTimeUnit val="days"/>
      </c:dateAx>
      <c:valAx>
        <c:axId val="89846528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34132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30752"/>
        <c:axId val="89940736"/>
      </c:lineChart>
      <c:catAx>
        <c:axId val="89930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40736"/>
        <c:crosses val="autoZero"/>
        <c:auto val="1"/>
        <c:lblAlgn val="ctr"/>
        <c:lblOffset val="100"/>
        <c:noMultiLvlLbl val="0"/>
      </c:catAx>
      <c:valAx>
        <c:axId val="899407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30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5312"/>
        <c:axId val="89966848"/>
      </c:lineChart>
      <c:dateAx>
        <c:axId val="899653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66848"/>
        <c:crosses val="autoZero"/>
        <c:auto val="1"/>
        <c:lblOffset val="100"/>
        <c:baseTimeUnit val="days"/>
      </c:dateAx>
      <c:valAx>
        <c:axId val="899668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96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66368"/>
        <c:axId val="92094848"/>
      </c:areaChart>
      <c:dateAx>
        <c:axId val="91466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094848"/>
        <c:crosses val="autoZero"/>
        <c:auto val="1"/>
        <c:lblOffset val="100"/>
        <c:baseTimeUnit val="days"/>
      </c:dateAx>
      <c:valAx>
        <c:axId val="92094848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466368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19424"/>
        <c:axId val="92120960"/>
      </c:areaChart>
      <c:dateAx>
        <c:axId val="92119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120960"/>
        <c:crosses val="autoZero"/>
        <c:auto val="1"/>
        <c:lblOffset val="100"/>
        <c:baseTimeUnit val="days"/>
      </c:dateAx>
      <c:valAx>
        <c:axId val="921209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119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21248"/>
        <c:axId val="91622784"/>
      </c:lineChart>
      <c:dateAx>
        <c:axId val="916212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22784"/>
        <c:crosses val="autoZero"/>
        <c:auto val="1"/>
        <c:lblOffset val="100"/>
        <c:baseTimeUnit val="days"/>
      </c:dateAx>
      <c:valAx>
        <c:axId val="916227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21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75328"/>
        <c:axId val="61876864"/>
      </c:areaChart>
      <c:dateAx>
        <c:axId val="618753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8768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87686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8753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44896"/>
        <c:axId val="93346432"/>
      </c:areaChart>
      <c:dateAx>
        <c:axId val="9334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3346432"/>
        <c:crosses val="autoZero"/>
        <c:auto val="1"/>
        <c:lblOffset val="100"/>
        <c:baseTimeUnit val="days"/>
      </c:dateAx>
      <c:valAx>
        <c:axId val="933464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3448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35968"/>
        <c:axId val="94037504"/>
      </c:areaChart>
      <c:dateAx>
        <c:axId val="94035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037504"/>
        <c:crosses val="autoZero"/>
        <c:auto val="1"/>
        <c:lblOffset val="100"/>
        <c:baseTimeUnit val="days"/>
      </c:dateAx>
      <c:valAx>
        <c:axId val="94037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35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3296"/>
        <c:axId val="93944832"/>
      </c:lineChart>
      <c:dateAx>
        <c:axId val="93943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44832"/>
        <c:crosses val="autoZero"/>
        <c:auto val="1"/>
        <c:lblOffset val="100"/>
        <c:baseTimeUnit val="days"/>
      </c:dateAx>
      <c:valAx>
        <c:axId val="9394483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432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59744"/>
        <c:axId val="89761280"/>
      </c:areaChart>
      <c:dateAx>
        <c:axId val="89759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761280"/>
        <c:crosses val="autoZero"/>
        <c:auto val="1"/>
        <c:lblOffset val="100"/>
        <c:baseTimeUnit val="days"/>
      </c:dateAx>
      <c:valAx>
        <c:axId val="8976128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7597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41280"/>
        <c:axId val="93842816"/>
      </c:areaChart>
      <c:dateAx>
        <c:axId val="93841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42816"/>
        <c:crosses val="autoZero"/>
        <c:auto val="1"/>
        <c:lblOffset val="100"/>
        <c:baseTimeUnit val="days"/>
      </c:dateAx>
      <c:valAx>
        <c:axId val="9384281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41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59936"/>
        <c:axId val="94361472"/>
      </c:areaChart>
      <c:dateAx>
        <c:axId val="943599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361472"/>
        <c:crosses val="autoZero"/>
        <c:auto val="1"/>
        <c:lblOffset val="100"/>
        <c:baseTimeUnit val="days"/>
      </c:dateAx>
      <c:valAx>
        <c:axId val="9436147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5993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768"/>
        <c:axId val="61911040"/>
      </c:areaChart>
      <c:dateAx>
        <c:axId val="6188876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9110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91104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8887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35968"/>
        <c:axId val="83237504"/>
      </c:areaChart>
      <c:dateAx>
        <c:axId val="8323596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2375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23750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359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262080"/>
        <c:axId val="83263872"/>
      </c:areaChart>
      <c:catAx>
        <c:axId val="832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63872"/>
        <c:crosses val="autoZero"/>
        <c:auto val="1"/>
        <c:lblAlgn val="ctr"/>
        <c:lblOffset val="100"/>
        <c:noMultiLvlLbl val="0"/>
      </c:catAx>
      <c:valAx>
        <c:axId val="83263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262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80160"/>
        <c:axId val="82781696"/>
      </c:areaChart>
      <c:dateAx>
        <c:axId val="82780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78169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78169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780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13696"/>
        <c:axId val="82815232"/>
      </c:lineChart>
      <c:dateAx>
        <c:axId val="8281369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5232"/>
        <c:crosses val="autoZero"/>
        <c:auto val="1"/>
        <c:lblOffset val="100"/>
        <c:baseTimeUnit val="days"/>
      </c:dateAx>
      <c:valAx>
        <c:axId val="828152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1369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31232"/>
        <c:axId val="82832768"/>
      </c:lineChart>
      <c:dateAx>
        <c:axId val="8283123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2768"/>
        <c:crosses val="autoZero"/>
        <c:auto val="1"/>
        <c:lblOffset val="100"/>
        <c:baseTimeUnit val="days"/>
      </c:dateAx>
      <c:valAx>
        <c:axId val="82832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3123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6" sqref="L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4" t="s">
        <v>1015</v>
      </c>
      <c r="B1" s="414"/>
      <c r="C1" s="414"/>
      <c r="D1" s="414"/>
      <c r="E1" s="414"/>
      <c r="F1" s="414"/>
      <c r="G1" s="414"/>
      <c r="H1" s="414"/>
      <c r="I1" s="414"/>
      <c r="J1" s="139"/>
      <c r="K1" s="302"/>
      <c r="L1" s="177"/>
      <c r="M1" s="140"/>
    </row>
    <row r="2" spans="1:13" x14ac:dyDescent="0.25">
      <c r="A2" s="415" t="s">
        <v>21</v>
      </c>
      <c r="B2" s="415"/>
      <c r="C2" s="415"/>
      <c r="D2" s="415"/>
      <c r="E2" s="394">
        <v>43693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46460</v>
      </c>
      <c r="E5" s="296">
        <f>+IF(ISERROR(VLOOKUP($E$2,Cu!$A$5:$H$1642,7,0)),0,VLOOKUP($E$2,Cu!$A$5:$H$1642,7,0))</f>
        <v>90</v>
      </c>
      <c r="F5" s="291" t="s">
        <v>3</v>
      </c>
      <c r="G5" s="290">
        <f>+IF(ISERROR(VLOOKUP($E$2,Cu!$A$5:$H$1642,2,0)),0,VLOOKUP($E$2,Cu!$A$5:$H$1642,2,0))</f>
        <v>6587.9403540415306</v>
      </c>
      <c r="H5" s="290">
        <f>+IF(ISERROR(VLOOKUP($E$2,Cu!$A$5:$H$1642,4,0)),0,VLOOKUP($E$2,Cu!$A$5:$H$1642,4,0))</f>
        <v>5630.7182513175476</v>
      </c>
      <c r="I5" s="404">
        <f>+IF(ISERROR(VLOOKUP($E$2,Cu!$A$5:$H$1999,5,0)),0,VLOOKUP($E$2,Cu!$A$5:$H$1999,5,0))</f>
        <v>5696.5</v>
      </c>
      <c r="J5" s="387">
        <f>+IF(ISERROR(VLOOKUP($E$2,Cu!$A$5:$H$1642,8,0)),0,VLOOKUP($E$2,Cu!$A$5:$H$1642,8,0))</f>
        <v>-35.5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16625</v>
      </c>
      <c r="E6" s="296">
        <f>+IF(ISERROR(VLOOKUP($E$2,Pb!$A$5:$H$1987,7,0)),0,VLOOKUP($E$2,Pb!$A$5:$H$1987,7,0))</f>
        <v>125</v>
      </c>
      <c r="F6" s="291" t="s">
        <v>3</v>
      </c>
      <c r="G6" s="290">
        <f>+IF(ISERROR(VLOOKUP($E$2,Pb!$A$5:$H$1987,2,0)),0,VLOOKUP($E$2,Pb!$A$5:$H$1987,2,0))</f>
        <v>2357.3936372350504</v>
      </c>
      <c r="H6" s="290">
        <f>+IF(ISERROR(VLOOKUP($E$2,Pb!$A$5:$H$1987,4,0)),0,VLOOKUP($E$2,Pb!$A$5:$H$1987,4,0))</f>
        <v>2014.8663566111543</v>
      </c>
      <c r="I6" s="404">
        <f>+IF(ISERROR(VLOOKUP($E$2,Pb!$A$5:$H$1987,5,0)),0,VLOOKUP($E$2,Pb!$A$5:$H$1987,5,0))</f>
        <v>2045</v>
      </c>
      <c r="J6" s="387">
        <f>+IF(ISERROR(VLOOKUP($E$2,Pb!$A$5:$H$1642,8,0)),0,VLOOKUP($E$2,Pb!$A$5:$H$1642,8,0))</f>
        <v>4.5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4179</v>
      </c>
      <c r="E7" s="296">
        <f>+IF(ISERROR(VLOOKUP($E$2,Ag!$A$5:$H$1986,7,0)),0,VLOOKUP($E$2,Ag!$A$5:$H$1986,7,0))</f>
        <v>-30</v>
      </c>
      <c r="F7" s="291" t="s">
        <v>6</v>
      </c>
      <c r="G7" s="290">
        <f>+IF(ISERROR(VLOOKUP($E$2,Ag!$A$5:$H$1517,2,0)),0,VLOOKUP($E$2,Ag!$A$5:$H$1517,2,0))</f>
        <v>592.57431639129481</v>
      </c>
      <c r="H7" s="290">
        <f>+IF(ISERROR(VLOOKUP($E$2,Ag!$A$5:$H$1517,4,0)),0,VLOOKUP($E$2,Ag!$A$5:$H$1517,4,0))</f>
        <v>506.47377469341438</v>
      </c>
      <c r="I7" s="404">
        <f>+IF(ISERROR(VLOOKUP($E$2,Ag!$A$5:$H$1517,5,0)),0,VLOOKUP($E$2,Ag!$A$5:$H$1517,5,0))</f>
        <v>554.27499999999998</v>
      </c>
      <c r="J7" s="387">
        <f>+IF(ISERROR(VLOOKUP($E$2,Ag!$A$5:$H$1642,8,0)),0,VLOOKUP($E$2,Ag!$A$5:$H$1642,8,0))</f>
        <v>-0.96500000000003183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18800</v>
      </c>
      <c r="E8" s="296">
        <f>+IF(ISERROR(VLOOKUP($E$2,Zn!$A$5:$H$2994,7,0)),0,VLOOKUP($E$2,Zn!$A$5:$H$2994,7,0))</f>
        <v>-80</v>
      </c>
      <c r="F8" s="291" t="s">
        <v>3</v>
      </c>
      <c r="G8" s="290">
        <f>+IF(ISERROR(VLOOKUP($E$2,Zn!$A$5:$H$2994,2,0)),0,VLOOKUP($E$2,Zn!$A$5:$H$2994,2,0))</f>
        <v>2665.8045341364782</v>
      </c>
      <c r="H8" s="290">
        <f>+IF(ISERROR(VLOOKUP($E$2,Zn!$A$5:$H$2994,4,0)),0,VLOOKUP($E$2,Zn!$A$5:$H$2994,4,0))</f>
        <v>2278.4654137918619</v>
      </c>
      <c r="I8" s="404">
        <f>+IF(ISERROR(VLOOKUP($E$2,Zn!$A$5:$H$2994,5,0)),0,VLOOKUP($E$2,Zn!$A$5:$H$2994,5,0))</f>
        <v>2262</v>
      </c>
      <c r="J8" s="387">
        <f>+IF(ISERROR(VLOOKUP($E$2,Zn!$A$5:$H$1642,8,0)),0,VLOOKUP($E$2,Zn!$A$5:$H$1642,8,0))</f>
        <v>-7</v>
      </c>
      <c r="K8" s="222"/>
      <c r="L8" s="3"/>
      <c r="M8" s="405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126650</v>
      </c>
      <c r="E9" s="296">
        <f>+IF(ISERROR(VLOOKUP($E$2,Ni!$A$6:$H$2996,7,0)),0,VLOOKUP($E$2,Ni!$A$6:$H$2996,7,0))</f>
        <v>3000</v>
      </c>
      <c r="F9" s="291" t="s">
        <v>3</v>
      </c>
      <c r="G9" s="290">
        <f>+IF(ISERROR(VLOOKUP($E$2,Ni!$A$6:$H$2996,2,0)),0,VLOOKUP($E$2,Ni!$A$6:$H$2996,2,0))</f>
        <v>17958.731077041753</v>
      </c>
      <c r="H9" s="290">
        <f>+IF(ISERROR(VLOOKUP($E$2,Ni!$A$6:$H$2996,4,0)),0,VLOOKUP($E$2,Ni!$A$6:$H$2996,4,0))</f>
        <v>15349.342800890388</v>
      </c>
      <c r="I9" s="404">
        <f>+IF(ISERROR(VLOOKUP($E$2,Ni!$A$6:$H$2996,5,0)),0,VLOOKUP($E$2,Ni!$A$6:$H$2996,5,0))</f>
        <v>15990</v>
      </c>
      <c r="J9" s="387">
        <f>+IF(ISERROR(VLOOKUP($E$2,Ni!$A$5:$H$1642,8,0)),0,VLOOKUP($E$2,Ni!$A$5:$H$1642,8,0))</f>
        <v>-60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1850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262.32651000811086</v>
      </c>
      <c r="H10" s="290">
        <f>+IF(ISERROR(VLOOKUP($E$2,Coke!$A$6:$H$2997,4,0)),0,VLOOKUP($E$2,Coke!$A$6:$H$2997,4,0))</f>
        <v>224.21069231462468</v>
      </c>
      <c r="I10" s="404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3730</v>
      </c>
      <c r="E11" s="296">
        <f>+IF(ISERROR(VLOOKUP($E$2,Steel!$A$6:$H$2995,7,0)),0,VLOOKUP($E$2,Steel!$A$6:$H$2995,7,0))</f>
        <v>0</v>
      </c>
      <c r="F11" s="291" t="s">
        <v>3</v>
      </c>
      <c r="G11" s="290">
        <f>+IF(ISERROR(VLOOKUP($E$2,Steel!$A$6:$H$2995,2,0)),0,VLOOKUP($E$2,Steel!$A$6:$H$2995,2,0))</f>
        <v>528.90696342175863</v>
      </c>
      <c r="H11" s="290">
        <f>+IF(ISERROR(VLOOKUP($E$2,Steel!$A$6:$H$2995,4,0)),0,VLOOKUP($E$2,Steel!$A$6:$H$2995,4,0))</f>
        <v>452.05723369381082</v>
      </c>
      <c r="I11" s="404">
        <f>+IF(ISERROR(VLOOKUP($E$2,Steel!$A$6:$H$2995,5,0)),0,VLOOKUP($E$2,Steel!$A$6:$H$2995,5,0))</f>
        <v>458</v>
      </c>
      <c r="J11" s="387">
        <f>+IF(ISERROR(VLOOKUP($E$2,Steel!$A$5:$H$1642,8,0)),0,VLOOKUP($E$2,Steel!$A$5:$H$1642,8,0))</f>
        <v>-2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739</v>
      </c>
      <c r="E12" s="296">
        <f>+IF(ISERROR(VLOOKUP($E$2,'Quặng Sắt'!$A$6:$H$2995,7,0)),0,VLOOKUP($E$2,'Quặng Sắt'!$A$6:$H$2995,7,0))</f>
        <v>8</v>
      </c>
      <c r="F12" s="291" t="s">
        <v>2</v>
      </c>
      <c r="G12" s="290">
        <f>+IF(ISERROR(VLOOKUP($E$2,'Quặng Sắt'!$A$6:$H$2995,2,0)),0,VLOOKUP($E$2,'Quặng Sắt'!$A$6:$H$2995,2,0))</f>
        <v>104.78880588972645</v>
      </c>
      <c r="H12" s="290">
        <f>+IF(ISERROR(VLOOKUP($E$2,'Quặng Sắt'!$A$6:$H$2995,4,0)),0,VLOOKUP($E$2,'Quặng Sắt'!$A$6:$H$2995,4,0))</f>
        <v>89.563081957031159</v>
      </c>
      <c r="I12" s="404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0</v>
      </c>
      <c r="E16" s="416" t="s">
        <v>1000</v>
      </c>
      <c r="F16" s="416"/>
      <c r="G16" s="416"/>
      <c r="H16" s="416"/>
      <c r="I16" s="416"/>
      <c r="L16" s="1" t="s">
        <v>1030</v>
      </c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23270</v>
      </c>
      <c r="E17" s="416" t="s">
        <v>1003</v>
      </c>
      <c r="F17" s="416"/>
      <c r="G17" s="416"/>
      <c r="H17" s="416"/>
      <c r="I17" s="416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7.0522799999999997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7" t="s">
        <v>17</v>
      </c>
      <c r="B19" s="417"/>
      <c r="C19" s="417"/>
      <c r="D19" s="417"/>
      <c r="E19" s="417"/>
      <c r="F19" s="417"/>
      <c r="G19" s="417"/>
      <c r="H19" s="417"/>
      <c r="I19" s="417"/>
    </row>
    <row r="20" spans="1:12" ht="15.75" customHeight="1" x14ac:dyDescent="0.25">
      <c r="A20" s="411" t="s">
        <v>656</v>
      </c>
      <c r="B20" s="412"/>
      <c r="C20" s="411" t="s">
        <v>18</v>
      </c>
      <c r="D20" s="413"/>
      <c r="E20" s="413"/>
      <c r="F20" s="413"/>
      <c r="G20" s="413"/>
      <c r="H20" s="413"/>
      <c r="I20" s="413"/>
    </row>
    <row r="35" spans="1:12" ht="15" customHeight="1" x14ac:dyDescent="0.25">
      <c r="A35" s="409" t="s">
        <v>657</v>
      </c>
      <c r="B35" s="409"/>
      <c r="C35" s="410" t="s">
        <v>4</v>
      </c>
      <c r="D35" s="410"/>
      <c r="E35" s="410"/>
      <c r="F35" s="410"/>
      <c r="G35" s="410"/>
      <c r="H35" s="410"/>
      <c r="I35" s="410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09" t="s">
        <v>705</v>
      </c>
      <c r="B50" s="409"/>
      <c r="C50" s="410" t="s">
        <v>706</v>
      </c>
      <c r="D50" s="410"/>
      <c r="E50" s="410"/>
      <c r="F50" s="410"/>
      <c r="G50" s="410"/>
      <c r="H50" s="410"/>
      <c r="I50" s="410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09" t="s">
        <v>721</v>
      </c>
      <c r="B68" s="409"/>
      <c r="C68" s="410" t="s">
        <v>722</v>
      </c>
      <c r="D68" s="410"/>
      <c r="E68" s="410"/>
      <c r="F68" s="410"/>
      <c r="G68" s="410"/>
      <c r="H68" s="410"/>
      <c r="I68" s="410"/>
    </row>
    <row r="83" spans="1:9" x14ac:dyDescent="0.25">
      <c r="A83" s="409" t="s">
        <v>759</v>
      </c>
      <c r="B83" s="409"/>
      <c r="C83" s="410" t="s">
        <v>760</v>
      </c>
      <c r="D83" s="410"/>
      <c r="E83" s="410"/>
      <c r="F83" s="410"/>
      <c r="G83" s="410"/>
      <c r="H83" s="410"/>
      <c r="I83" s="410"/>
    </row>
    <row r="101" spans="1:9" x14ac:dyDescent="0.25">
      <c r="A101" s="408" t="s">
        <v>1025</v>
      </c>
      <c r="B101" s="408"/>
      <c r="C101" s="408"/>
      <c r="D101" s="408"/>
      <c r="E101" s="408"/>
      <c r="F101" s="408"/>
      <c r="G101" s="408"/>
      <c r="H101" s="408"/>
      <c r="I101" s="408"/>
    </row>
    <row r="116" spans="1:9" x14ac:dyDescent="0.25">
      <c r="A116" s="408" t="s">
        <v>1026</v>
      </c>
      <c r="B116" s="408"/>
      <c r="C116" s="408"/>
      <c r="D116" s="408"/>
      <c r="E116" s="408"/>
      <c r="F116" s="408"/>
      <c r="G116" s="408"/>
      <c r="H116" s="408"/>
      <c r="I116" s="408"/>
    </row>
    <row r="129" spans="1:9" x14ac:dyDescent="0.25">
      <c r="A129" s="408" t="s">
        <v>1005</v>
      </c>
      <c r="B129" s="408"/>
      <c r="C129" s="408"/>
      <c r="D129" s="408"/>
      <c r="E129" s="408"/>
      <c r="F129" s="408"/>
      <c r="G129" s="408"/>
      <c r="H129" s="408"/>
      <c r="I129" s="40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0"/>
  <sheetViews>
    <sheetView workbookViewId="0">
      <pane ySplit="3" topLeftCell="A1135" activePane="bottomLeft" state="frozen"/>
      <selection pane="bottomLeft" activeCell="F1147" sqref="F114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6" t="s">
        <v>1016</v>
      </c>
      <c r="B1" s="427"/>
      <c r="C1" s="427"/>
      <c r="D1" s="427"/>
      <c r="E1" s="427"/>
      <c r="F1" s="427"/>
      <c r="G1" s="427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  <row r="1122" spans="1:2" x14ac:dyDescent="0.25">
      <c r="A1122" s="205">
        <v>43655</v>
      </c>
      <c r="B1122" s="305">
        <v>6.8878399999999997</v>
      </c>
    </row>
    <row r="1123" spans="1:2" x14ac:dyDescent="0.25">
      <c r="A1123" s="205">
        <v>43656</v>
      </c>
      <c r="B1123" s="305">
        <v>6.8896600000000001</v>
      </c>
    </row>
    <row r="1124" spans="1:2" x14ac:dyDescent="0.25">
      <c r="A1124" s="205">
        <v>43657</v>
      </c>
      <c r="B1124" s="305">
        <v>6.8651299999999997</v>
      </c>
    </row>
    <row r="1125" spans="1:2" x14ac:dyDescent="0.25">
      <c r="A1125" s="205">
        <v>43658</v>
      </c>
      <c r="B1125" s="305">
        <v>6.8751199999999999</v>
      </c>
    </row>
    <row r="1126" spans="1:2" x14ac:dyDescent="0.25">
      <c r="A1126" s="205">
        <v>43661</v>
      </c>
      <c r="B1126" s="305">
        <v>6.8714899999999997</v>
      </c>
    </row>
    <row r="1127" spans="1:2" x14ac:dyDescent="0.25">
      <c r="A1127" s="205">
        <v>43662</v>
      </c>
      <c r="B1127" s="305">
        <v>6.8742200000000002</v>
      </c>
    </row>
    <row r="1128" spans="1:2" x14ac:dyDescent="0.25">
      <c r="A1128" s="205">
        <v>43663</v>
      </c>
      <c r="B1128" s="305">
        <v>6.8842100000000004</v>
      </c>
    </row>
    <row r="1129" spans="1:2" x14ac:dyDescent="0.25">
      <c r="A1129" s="205">
        <v>43664</v>
      </c>
      <c r="B1129" s="305">
        <v>6.8769400000000003</v>
      </c>
    </row>
    <row r="1130" spans="1:2" x14ac:dyDescent="0.25">
      <c r="A1130" s="205">
        <v>43665</v>
      </c>
      <c r="B1130" s="305">
        <v>6.8750600000000004</v>
      </c>
    </row>
    <row r="1131" spans="1:2" x14ac:dyDescent="0.25">
      <c r="A1131" s="205">
        <v>43668</v>
      </c>
      <c r="B1131" s="305">
        <v>6.87967</v>
      </c>
    </row>
    <row r="1132" spans="1:2" x14ac:dyDescent="0.25">
      <c r="A1132" s="205">
        <v>43669</v>
      </c>
      <c r="B1132" s="305">
        <v>6.8842100000000004</v>
      </c>
    </row>
    <row r="1133" spans="1:2" x14ac:dyDescent="0.25">
      <c r="A1133" s="205">
        <v>43670</v>
      </c>
      <c r="B1133" s="305">
        <v>6.88401</v>
      </c>
    </row>
    <row r="1134" spans="1:2" x14ac:dyDescent="0.25">
      <c r="A1134" s="205">
        <v>43671</v>
      </c>
      <c r="B1134" s="305">
        <v>6.8778499999999996</v>
      </c>
    </row>
    <row r="1135" spans="1:2" x14ac:dyDescent="0.25">
      <c r="A1135" s="205">
        <v>43672</v>
      </c>
      <c r="B1135" s="305">
        <v>6.8786199999999997</v>
      </c>
    </row>
    <row r="1136" spans="1:2" x14ac:dyDescent="0.25">
      <c r="A1136" s="205">
        <v>43675</v>
      </c>
      <c r="B1136" s="305">
        <v>6.8978400000000004</v>
      </c>
    </row>
    <row r="1137" spans="1:2" x14ac:dyDescent="0.25">
      <c r="A1137" s="205">
        <v>43676</v>
      </c>
      <c r="B1137" s="305">
        <v>6.8896600000000001</v>
      </c>
    </row>
    <row r="1138" spans="1:2" x14ac:dyDescent="0.25">
      <c r="A1138" s="205">
        <v>43677</v>
      </c>
      <c r="B1138" s="305">
        <v>6.8887499999999999</v>
      </c>
    </row>
    <row r="1139" spans="1:2" x14ac:dyDescent="0.25">
      <c r="A1139" s="205">
        <v>43678</v>
      </c>
      <c r="B1139" s="305">
        <v>6.9088900000000004</v>
      </c>
    </row>
    <row r="1140" spans="1:2" x14ac:dyDescent="0.25">
      <c r="A1140" s="205">
        <v>43679</v>
      </c>
      <c r="B1140" s="305">
        <v>6.9588200000000002</v>
      </c>
    </row>
    <row r="1141" spans="1:2" x14ac:dyDescent="0.25">
      <c r="A1141" s="205">
        <v>43682</v>
      </c>
      <c r="B1141" s="305">
        <v>7.07904</v>
      </c>
    </row>
    <row r="1142" spans="1:2" x14ac:dyDescent="0.25">
      <c r="A1142" s="205">
        <v>43683</v>
      </c>
      <c r="B1142" s="305">
        <v>7.0778100000000004</v>
      </c>
    </row>
    <row r="1143" spans="1:2" x14ac:dyDescent="0.25">
      <c r="A1143" s="205">
        <v>43684</v>
      </c>
      <c r="B1143" s="305">
        <v>7.0804400000000003</v>
      </c>
    </row>
    <row r="1144" spans="1:2" x14ac:dyDescent="0.25">
      <c r="A1144" s="205">
        <v>43685</v>
      </c>
      <c r="B1144" s="305">
        <v>7.0701999999999998</v>
      </c>
    </row>
    <row r="1145" spans="1:2" x14ac:dyDescent="0.25">
      <c r="A1145" s="205">
        <v>43686</v>
      </c>
      <c r="B1145" s="305">
        <v>7.0775100000000002</v>
      </c>
    </row>
    <row r="1146" spans="1:2" x14ac:dyDescent="0.25">
      <c r="A1146" s="205">
        <v>43689</v>
      </c>
      <c r="B1146" s="305">
        <v>7.0906700000000003</v>
      </c>
    </row>
    <row r="1147" spans="1:2" x14ac:dyDescent="0.25">
      <c r="A1147" s="205">
        <v>43690</v>
      </c>
      <c r="B1147" s="305">
        <v>7.0979799999999997</v>
      </c>
    </row>
    <row r="1148" spans="1:2" x14ac:dyDescent="0.25">
      <c r="A1148" s="205">
        <v>43691</v>
      </c>
      <c r="B1148" s="305">
        <v>7.0355100000000004</v>
      </c>
    </row>
    <row r="1149" spans="1:2" x14ac:dyDescent="0.25">
      <c r="A1149" s="205">
        <v>43692</v>
      </c>
      <c r="B1149" s="305">
        <v>7.0450600000000003</v>
      </c>
    </row>
    <row r="1150" spans="1:2" x14ac:dyDescent="0.25">
      <c r="A1150" s="205">
        <v>43693</v>
      </c>
      <c r="B1150" s="305">
        <v>7.0522799999999997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13" activePane="bottomLeft" state="frozen"/>
      <selection pane="bottomLeft" activeCell="J622" sqref="J622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350">
        <v>43655</v>
      </c>
      <c r="B603" s="297">
        <v>23305</v>
      </c>
    </row>
    <row r="604" spans="1:2" ht="15.75" x14ac:dyDescent="0.25">
      <c r="A604" s="350">
        <v>43656</v>
      </c>
      <c r="B604" s="297">
        <v>23280</v>
      </c>
    </row>
    <row r="605" spans="1:2" ht="15.75" x14ac:dyDescent="0.25">
      <c r="A605" s="350">
        <v>43657</v>
      </c>
      <c r="B605" s="297">
        <v>23270</v>
      </c>
    </row>
    <row r="606" spans="1:2" ht="15.75" x14ac:dyDescent="0.25">
      <c r="A606" s="350">
        <v>43658</v>
      </c>
      <c r="B606" s="297">
        <v>23260</v>
      </c>
    </row>
    <row r="607" spans="1:2" ht="15.75" x14ac:dyDescent="0.25">
      <c r="A607" s="350">
        <v>43661</v>
      </c>
      <c r="B607" s="297">
        <v>23260</v>
      </c>
    </row>
    <row r="608" spans="1:2" ht="15.75" x14ac:dyDescent="0.25">
      <c r="A608" s="350">
        <v>43662</v>
      </c>
      <c r="B608" s="297">
        <v>23260</v>
      </c>
    </row>
    <row r="609" spans="1:2" ht="15.75" x14ac:dyDescent="0.25">
      <c r="A609" s="350">
        <v>43663</v>
      </c>
      <c r="B609" s="297">
        <v>23260</v>
      </c>
    </row>
    <row r="610" spans="1:2" ht="15.75" x14ac:dyDescent="0.25">
      <c r="A610" s="350">
        <v>43664</v>
      </c>
      <c r="B610" s="297">
        <v>23275</v>
      </c>
    </row>
    <row r="611" spans="1:2" ht="15.75" x14ac:dyDescent="0.25">
      <c r="A611" s="350">
        <v>43665</v>
      </c>
      <c r="B611" s="297">
        <v>23350</v>
      </c>
    </row>
    <row r="612" spans="1:2" ht="15.75" x14ac:dyDescent="0.25">
      <c r="A612" s="350">
        <v>43668</v>
      </c>
      <c r="B612" s="297">
        <v>23300</v>
      </c>
    </row>
    <row r="613" spans="1:2" ht="15.75" x14ac:dyDescent="0.25">
      <c r="A613" s="350">
        <v>43669</v>
      </c>
      <c r="B613" s="297">
        <v>23275</v>
      </c>
    </row>
    <row r="614" spans="1:2" ht="15.75" x14ac:dyDescent="0.25">
      <c r="A614" s="350">
        <v>43670</v>
      </c>
      <c r="B614" s="297">
        <v>23270</v>
      </c>
    </row>
    <row r="615" spans="1:2" ht="15.75" x14ac:dyDescent="0.25">
      <c r="A615" s="350">
        <v>43671</v>
      </c>
      <c r="B615" s="297">
        <v>23270</v>
      </c>
    </row>
    <row r="616" spans="1:2" ht="15.75" x14ac:dyDescent="0.25">
      <c r="A616" s="350">
        <v>43672</v>
      </c>
      <c r="B616" s="297">
        <v>23270</v>
      </c>
    </row>
    <row r="617" spans="1:2" ht="15.75" x14ac:dyDescent="0.25">
      <c r="A617" s="350">
        <v>43675</v>
      </c>
      <c r="B617" s="297">
        <v>23280</v>
      </c>
    </row>
    <row r="618" spans="1:2" ht="15.75" x14ac:dyDescent="0.25">
      <c r="A618" s="350">
        <v>43676</v>
      </c>
      <c r="B618" s="297">
        <v>23260</v>
      </c>
    </row>
    <row r="619" spans="1:2" ht="15.75" x14ac:dyDescent="0.25">
      <c r="A619" s="350">
        <v>43677</v>
      </c>
      <c r="B619" s="297">
        <v>23260</v>
      </c>
    </row>
    <row r="620" spans="1:2" ht="15.75" x14ac:dyDescent="0.25">
      <c r="A620" s="350">
        <v>43678</v>
      </c>
      <c r="B620" s="297">
        <v>23260</v>
      </c>
    </row>
    <row r="621" spans="1:2" ht="15.75" x14ac:dyDescent="0.25">
      <c r="A621" s="350">
        <v>43679</v>
      </c>
      <c r="B621" s="297">
        <v>23290</v>
      </c>
    </row>
    <row r="622" spans="1:2" ht="15.75" x14ac:dyDescent="0.25">
      <c r="A622" s="350">
        <v>43682</v>
      </c>
      <c r="B622" s="297">
        <v>23330</v>
      </c>
    </row>
    <row r="623" spans="1:2" ht="15.75" x14ac:dyDescent="0.25">
      <c r="A623" s="350">
        <v>43683</v>
      </c>
      <c r="B623" s="297">
        <v>23340</v>
      </c>
    </row>
    <row r="624" spans="1:2" ht="15.75" x14ac:dyDescent="0.25">
      <c r="A624" s="350">
        <v>43684</v>
      </c>
      <c r="B624" s="297">
        <v>23280</v>
      </c>
    </row>
    <row r="625" spans="1:2" ht="15.75" x14ac:dyDescent="0.25">
      <c r="A625" s="350">
        <v>43685</v>
      </c>
      <c r="B625" s="297">
        <v>23280</v>
      </c>
    </row>
    <row r="626" spans="1:2" ht="15.75" x14ac:dyDescent="0.25">
      <c r="A626" s="350">
        <v>43686</v>
      </c>
      <c r="B626" s="297">
        <v>23265</v>
      </c>
    </row>
    <row r="627" spans="1:2" ht="15.75" x14ac:dyDescent="0.25">
      <c r="A627" s="350">
        <v>43689</v>
      </c>
      <c r="B627" s="297">
        <v>23270</v>
      </c>
    </row>
    <row r="628" spans="1:2" ht="15.75" x14ac:dyDescent="0.25">
      <c r="A628" s="350">
        <v>43690</v>
      </c>
      <c r="B628" s="297">
        <v>23260</v>
      </c>
    </row>
    <row r="629" spans="1:2" ht="15.75" x14ac:dyDescent="0.25">
      <c r="A629" s="350">
        <v>43691</v>
      </c>
      <c r="B629" s="297">
        <v>23270</v>
      </c>
    </row>
    <row r="630" spans="1:2" ht="15.75" x14ac:dyDescent="0.25">
      <c r="A630" s="350">
        <v>43692</v>
      </c>
      <c r="B630" s="297">
        <v>23270</v>
      </c>
    </row>
    <row r="631" spans="1:2" ht="15.75" x14ac:dyDescent="0.25">
      <c r="A631" s="350">
        <v>43693</v>
      </c>
      <c r="B631" s="297">
        <v>23270</v>
      </c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workbookViewId="0">
      <pane ySplit="3" topLeftCell="A495" activePane="bottomLeft" state="frozen"/>
      <selection pane="bottomLeft" activeCell="M504" sqref="M504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8" t="s">
        <v>1014</v>
      </c>
      <c r="B1" s="429"/>
      <c r="C1" s="429"/>
      <c r="D1" s="429"/>
      <c r="E1" s="429"/>
      <c r="F1" s="429"/>
      <c r="G1" s="429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271">
        <v>43655</v>
      </c>
      <c r="B483" s="272">
        <v>3407</v>
      </c>
    </row>
    <row r="484" spans="1:2" x14ac:dyDescent="0.25">
      <c r="A484" s="271">
        <v>43656</v>
      </c>
      <c r="B484" s="272">
        <v>3402</v>
      </c>
    </row>
    <row r="485" spans="1:2" x14ac:dyDescent="0.25">
      <c r="A485" s="271">
        <v>43657</v>
      </c>
      <c r="B485" s="272">
        <v>3410</v>
      </c>
    </row>
    <row r="486" spans="1:2" x14ac:dyDescent="0.25">
      <c r="A486" s="271">
        <v>43658</v>
      </c>
      <c r="B486" s="272">
        <v>3406</v>
      </c>
    </row>
    <row r="487" spans="1:2" x14ac:dyDescent="0.25">
      <c r="A487" s="271">
        <v>43661</v>
      </c>
      <c r="B487" s="272">
        <v>3404</v>
      </c>
    </row>
    <row r="488" spans="1:2" x14ac:dyDescent="0.25">
      <c r="A488" s="271">
        <v>43662</v>
      </c>
      <c r="B488" s="272">
        <v>3405</v>
      </c>
    </row>
    <row r="489" spans="1:2" x14ac:dyDescent="0.25">
      <c r="A489" s="271">
        <v>43663</v>
      </c>
      <c r="B489" s="272">
        <v>3401</v>
      </c>
    </row>
    <row r="490" spans="1:2" x14ac:dyDescent="0.25">
      <c r="A490" s="271">
        <v>43664</v>
      </c>
      <c r="B490" s="272">
        <v>3407</v>
      </c>
    </row>
    <row r="491" spans="1:2" x14ac:dyDescent="0.25">
      <c r="A491" s="271">
        <v>43665</v>
      </c>
      <c r="B491" s="272">
        <v>3409</v>
      </c>
    </row>
    <row r="492" spans="1:2" x14ac:dyDescent="0.25">
      <c r="A492" s="271">
        <v>43668</v>
      </c>
      <c r="B492" s="272">
        <v>3409</v>
      </c>
    </row>
    <row r="493" spans="1:2" x14ac:dyDescent="0.25">
      <c r="A493" s="271">
        <v>43669</v>
      </c>
      <c r="B493" s="272">
        <v>3403</v>
      </c>
    </row>
    <row r="494" spans="1:2" x14ac:dyDescent="0.25">
      <c r="A494" s="271">
        <v>43670</v>
      </c>
      <c r="B494" s="272">
        <v>3403</v>
      </c>
    </row>
    <row r="495" spans="1:2" x14ac:dyDescent="0.25">
      <c r="A495" s="271">
        <v>43671</v>
      </c>
      <c r="B495" s="272">
        <v>3405</v>
      </c>
    </row>
    <row r="496" spans="1:2" x14ac:dyDescent="0.25">
      <c r="A496" s="271">
        <v>43672</v>
      </c>
      <c r="B496" s="272">
        <v>3405</v>
      </c>
    </row>
    <row r="497" spans="1:2" x14ac:dyDescent="0.25">
      <c r="A497" s="271">
        <v>43675</v>
      </c>
      <c r="B497" s="272">
        <v>3398</v>
      </c>
    </row>
    <row r="498" spans="1:2" x14ac:dyDescent="0.25">
      <c r="A498" s="271">
        <v>43676</v>
      </c>
      <c r="B498" s="272">
        <v>3398</v>
      </c>
    </row>
    <row r="499" spans="1:2" x14ac:dyDescent="0.25">
      <c r="A499" s="271">
        <v>43677</v>
      </c>
      <c r="B499" s="272">
        <v>3401</v>
      </c>
    </row>
    <row r="500" spans="1:2" x14ac:dyDescent="0.25">
      <c r="A500" s="271">
        <v>43678</v>
      </c>
      <c r="B500" s="272">
        <v>3392</v>
      </c>
    </row>
    <row r="501" spans="1:2" x14ac:dyDescent="0.25">
      <c r="A501" s="271">
        <v>43679</v>
      </c>
      <c r="B501" s="272">
        <v>3378</v>
      </c>
    </row>
    <row r="502" spans="1:2" x14ac:dyDescent="0.25">
      <c r="A502" s="271">
        <v>43682</v>
      </c>
      <c r="B502" s="272">
        <v>3347</v>
      </c>
    </row>
    <row r="503" spans="1:2" x14ac:dyDescent="0.25">
      <c r="A503" s="271">
        <v>43683</v>
      </c>
      <c r="B503" s="272">
        <v>3329</v>
      </c>
    </row>
    <row r="504" spans="1:2" x14ac:dyDescent="0.25">
      <c r="A504" s="271">
        <v>43684</v>
      </c>
      <c r="B504" s="272">
        <v>3325</v>
      </c>
    </row>
    <row r="505" spans="1:2" x14ac:dyDescent="0.25">
      <c r="A505" s="271">
        <v>43685</v>
      </c>
      <c r="B505" s="272">
        <v>3325</v>
      </c>
    </row>
    <row r="506" spans="1:2" x14ac:dyDescent="0.25">
      <c r="A506" s="271">
        <v>43686</v>
      </c>
      <c r="B506" s="272">
        <v>3320</v>
      </c>
    </row>
    <row r="507" spans="1:2" x14ac:dyDescent="0.25">
      <c r="A507" s="271">
        <v>43689</v>
      </c>
      <c r="B507" s="272">
        <v>3341</v>
      </c>
    </row>
    <row r="508" spans="1:2" x14ac:dyDescent="0.25">
      <c r="A508" s="271">
        <v>43690</v>
      </c>
      <c r="B508" s="272">
        <v>3315</v>
      </c>
    </row>
    <row r="509" spans="1:2" x14ac:dyDescent="0.25">
      <c r="A509" s="271">
        <v>43691</v>
      </c>
      <c r="B509" s="272">
        <v>3334</v>
      </c>
    </row>
    <row r="510" spans="1:2" x14ac:dyDescent="0.25">
      <c r="A510" s="271">
        <v>43692</v>
      </c>
      <c r="B510" s="272">
        <v>3330</v>
      </c>
    </row>
    <row r="511" spans="1:2" x14ac:dyDescent="0.25">
      <c r="A511" s="271">
        <v>43693</v>
      </c>
      <c r="B511" s="272">
        <v>3328</v>
      </c>
    </row>
    <row r="512" spans="1:2" x14ac:dyDescent="0.25">
      <c r="A512" s="406"/>
      <c r="B512" s="407"/>
    </row>
    <row r="513" spans="1:2" x14ac:dyDescent="0.25">
      <c r="A513" s="406"/>
      <c r="B513" s="407"/>
    </row>
    <row r="514" spans="1:2" x14ac:dyDescent="0.25">
      <c r="A514" s="406"/>
      <c r="B514" s="407"/>
    </row>
    <row r="515" spans="1:2" x14ac:dyDescent="0.25">
      <c r="A515" s="406"/>
      <c r="B515" s="407"/>
    </row>
    <row r="516" spans="1:2" x14ac:dyDescent="0.25">
      <c r="A516" s="406"/>
      <c r="B516" s="407"/>
    </row>
    <row r="517" spans="1:2" x14ac:dyDescent="0.25">
      <c r="A517" s="406"/>
      <c r="B517" s="407"/>
    </row>
    <row r="518" spans="1:2" x14ac:dyDescent="0.25">
      <c r="A518" s="406"/>
      <c r="B518" s="407"/>
    </row>
    <row r="519" spans="1:2" x14ac:dyDescent="0.25">
      <c r="A519" s="406"/>
      <c r="B519" s="407"/>
    </row>
    <row r="520" spans="1:2" x14ac:dyDescent="0.25">
      <c r="A520" s="406"/>
      <c r="B520" s="407"/>
    </row>
    <row r="521" spans="1:2" x14ac:dyDescent="0.25">
      <c r="A521" s="406"/>
      <c r="B521" s="407"/>
    </row>
    <row r="522" spans="1:2" x14ac:dyDescent="0.25">
      <c r="A522" s="406"/>
      <c r="B522" s="407"/>
    </row>
    <row r="523" spans="1:2" x14ac:dyDescent="0.25">
      <c r="A523" s="406"/>
      <c r="B523" s="407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58" activePane="bottomLeft" state="frozen"/>
      <selection pane="bottomLeft" activeCell="E1365" sqref="E1365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19" t="s">
        <v>750</v>
      </c>
      <c r="C3" s="420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5696.5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64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64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64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64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205">
        <v>43655</v>
      </c>
      <c r="B1336" s="37">
        <f t="shared" si="56"/>
        <v>6708.1987967200166</v>
      </c>
      <c r="C1336" s="231">
        <v>46205</v>
      </c>
      <c r="D1336" s="37">
        <f t="shared" si="57"/>
        <v>5733.5032450598437</v>
      </c>
      <c r="E1336" s="231">
        <v>5912</v>
      </c>
      <c r="F1336" s="152">
        <f>USD_CNY!B1122</f>
        <v>6.8878399999999997</v>
      </c>
      <c r="G1336" s="144">
        <f t="shared" si="54"/>
        <v>-205</v>
      </c>
      <c r="H1336" s="385">
        <f t="shared" si="58"/>
        <v>55</v>
      </c>
    </row>
    <row r="1337" spans="1:8" x14ac:dyDescent="0.25">
      <c r="A1337" s="205">
        <v>43656</v>
      </c>
      <c r="B1337" s="37">
        <f t="shared" si="56"/>
        <v>6657.8031426804801</v>
      </c>
      <c r="C1337" s="231">
        <v>45870</v>
      </c>
      <c r="D1337" s="37">
        <f t="shared" si="57"/>
        <v>5690.4300364790433</v>
      </c>
      <c r="E1337" s="231">
        <v>5805</v>
      </c>
      <c r="F1337" s="152">
        <f>USD_CNY!B1123</f>
        <v>6.8896600000000001</v>
      </c>
      <c r="G1337" s="144">
        <f t="shared" si="54"/>
        <v>-335</v>
      </c>
      <c r="H1337" s="385">
        <f t="shared" si="58"/>
        <v>-107</v>
      </c>
    </row>
    <row r="1338" spans="1:8" x14ac:dyDescent="0.25">
      <c r="A1338" s="205">
        <v>43657</v>
      </c>
      <c r="B1338" s="37">
        <f t="shared" si="56"/>
        <v>6779.1869928173246</v>
      </c>
      <c r="C1338" s="231">
        <v>46540</v>
      </c>
      <c r="D1338" s="37">
        <f t="shared" si="57"/>
        <v>5794.1769169378849</v>
      </c>
      <c r="E1338" s="231">
        <v>5862.5</v>
      </c>
      <c r="F1338" s="152">
        <f>USD_CNY!B1124</f>
        <v>6.8651299999999997</v>
      </c>
      <c r="G1338" s="144">
        <f t="shared" si="54"/>
        <v>670</v>
      </c>
      <c r="H1338" s="385">
        <f t="shared" si="58"/>
        <v>57.5</v>
      </c>
    </row>
    <row r="1339" spans="1:8" x14ac:dyDescent="0.25">
      <c r="A1339" s="205">
        <v>43658</v>
      </c>
      <c r="B1339" s="37">
        <f t="shared" si="56"/>
        <v>6786.7906305635397</v>
      </c>
      <c r="C1339" s="231">
        <v>46660</v>
      </c>
      <c r="D1339" s="37">
        <f t="shared" si="57"/>
        <v>5800.6757526184101</v>
      </c>
      <c r="E1339" s="231">
        <v>5925</v>
      </c>
      <c r="F1339" s="152">
        <f>USD_CNY!B1125</f>
        <v>6.8751199999999999</v>
      </c>
      <c r="G1339" s="144">
        <f t="shared" si="54"/>
        <v>120</v>
      </c>
      <c r="H1339" s="385">
        <f t="shared" si="58"/>
        <v>62.5</v>
      </c>
    </row>
    <row r="1340" spans="1:8" x14ac:dyDescent="0.25">
      <c r="A1340" s="205">
        <v>43661</v>
      </c>
      <c r="B1340" s="37">
        <f t="shared" si="56"/>
        <v>6810.7499246888237</v>
      </c>
      <c r="C1340" s="231">
        <v>46800</v>
      </c>
      <c r="D1340" s="37">
        <f t="shared" si="57"/>
        <v>5821.1537817853196</v>
      </c>
      <c r="E1340" s="231">
        <v>5950</v>
      </c>
      <c r="F1340" s="152">
        <f>USD_CNY!B1126</f>
        <v>6.8714899999999997</v>
      </c>
      <c r="G1340" s="144">
        <f t="shared" si="54"/>
        <v>140</v>
      </c>
      <c r="H1340" s="385">
        <f t="shared" si="58"/>
        <v>25</v>
      </c>
    </row>
    <row r="1341" spans="1:8" x14ac:dyDescent="0.25">
      <c r="A1341" s="205">
        <v>43662</v>
      </c>
      <c r="B1341" s="37">
        <f t="shared" si="56"/>
        <v>6821.1375254210661</v>
      </c>
      <c r="C1341" s="231">
        <v>46890</v>
      </c>
      <c r="D1341" s="37">
        <f t="shared" si="57"/>
        <v>5830.0320730094581</v>
      </c>
      <c r="E1341" s="231">
        <v>5997.5</v>
      </c>
      <c r="F1341" s="152">
        <f>USD_CNY!B1127</f>
        <v>6.8742200000000002</v>
      </c>
      <c r="G1341" s="144">
        <f t="shared" si="54"/>
        <v>90</v>
      </c>
      <c r="H1341" s="385">
        <f t="shared" si="58"/>
        <v>47.5</v>
      </c>
    </row>
    <row r="1342" spans="1:8" x14ac:dyDescent="0.25">
      <c r="A1342" s="205">
        <v>43663</v>
      </c>
      <c r="B1342" s="37">
        <f t="shared" si="56"/>
        <v>6811.2390528470223</v>
      </c>
      <c r="C1342" s="231">
        <v>46890</v>
      </c>
      <c r="D1342" s="37">
        <f t="shared" si="57"/>
        <v>5821.5718400401902</v>
      </c>
      <c r="E1342" s="231">
        <v>5959</v>
      </c>
      <c r="F1342" s="152">
        <f>USD_CNY!B1128</f>
        <v>6.8842100000000004</v>
      </c>
      <c r="G1342" s="144">
        <f t="shared" si="54"/>
        <v>0</v>
      </c>
      <c r="H1342" s="385">
        <f t="shared" si="58"/>
        <v>-38.5</v>
      </c>
    </row>
    <row r="1343" spans="1:8" x14ac:dyDescent="0.25">
      <c r="A1343" s="205">
        <v>43664</v>
      </c>
      <c r="B1343" s="37">
        <f t="shared" si="56"/>
        <v>6802.4441103165063</v>
      </c>
      <c r="C1343" s="231">
        <v>46780</v>
      </c>
      <c r="D1343" s="37">
        <f t="shared" si="57"/>
        <v>5814.0547951423132</v>
      </c>
      <c r="E1343" s="231">
        <v>5922</v>
      </c>
      <c r="F1343" s="152">
        <f>USD_CNY!B1129</f>
        <v>6.8769400000000003</v>
      </c>
      <c r="G1343" s="144">
        <f t="shared" si="54"/>
        <v>-110</v>
      </c>
      <c r="H1343" s="385">
        <f t="shared" si="58"/>
        <v>-37</v>
      </c>
    </row>
    <row r="1344" spans="1:8" x14ac:dyDescent="0.25">
      <c r="A1344" s="205">
        <v>43665</v>
      </c>
      <c r="B1344" s="37">
        <f t="shared" si="56"/>
        <v>6932.3031362635375</v>
      </c>
      <c r="C1344" s="231">
        <v>47660</v>
      </c>
      <c r="D1344" s="37">
        <f t="shared" si="57"/>
        <v>5925.0454156098613</v>
      </c>
      <c r="E1344" s="231">
        <v>5948</v>
      </c>
      <c r="F1344" s="152">
        <f>USD_CNY!B1130</f>
        <v>6.8750600000000004</v>
      </c>
      <c r="G1344" s="144">
        <f t="shared" si="54"/>
        <v>880</v>
      </c>
      <c r="H1344" s="385">
        <f t="shared" si="58"/>
        <v>26</v>
      </c>
    </row>
    <row r="1345" spans="1:8" x14ac:dyDescent="0.25">
      <c r="A1345" s="205">
        <v>43668</v>
      </c>
      <c r="B1345" s="37">
        <f t="shared" si="56"/>
        <v>6920.390076849616</v>
      </c>
      <c r="C1345" s="231">
        <v>47610</v>
      </c>
      <c r="D1345" s="37">
        <f t="shared" si="57"/>
        <v>5914.8633135466807</v>
      </c>
      <c r="E1345" s="231">
        <v>6066</v>
      </c>
      <c r="F1345" s="152">
        <f>USD_CNY!B1131</f>
        <v>6.87967</v>
      </c>
      <c r="G1345" s="144">
        <f t="shared" si="54"/>
        <v>-50</v>
      </c>
      <c r="H1345" s="385">
        <f t="shared" si="58"/>
        <v>118</v>
      </c>
    </row>
    <row r="1346" spans="1:8" x14ac:dyDescent="0.25">
      <c r="A1346" s="205">
        <v>43669</v>
      </c>
      <c r="B1346" s="37">
        <f t="shared" si="56"/>
        <v>6872.2482318232587</v>
      </c>
      <c r="C1346" s="231">
        <v>47310</v>
      </c>
      <c r="D1346" s="37">
        <f t="shared" si="57"/>
        <v>5873.7164374557769</v>
      </c>
      <c r="E1346" s="231">
        <v>6007.5</v>
      </c>
      <c r="F1346" s="152">
        <f>USD_CNY!B1132</f>
        <v>6.8842100000000004</v>
      </c>
      <c r="G1346" s="144">
        <f t="shared" si="54"/>
        <v>-300</v>
      </c>
      <c r="H1346" s="385">
        <f t="shared" si="58"/>
        <v>-58.5</v>
      </c>
    </row>
    <row r="1347" spans="1:8" x14ac:dyDescent="0.25">
      <c r="A1347" s="205">
        <v>43670</v>
      </c>
      <c r="B1347" s="37">
        <f t="shared" si="56"/>
        <v>6828.1423182127855</v>
      </c>
      <c r="C1347" s="231">
        <v>47005</v>
      </c>
      <c r="D1347" s="37">
        <f t="shared" si="57"/>
        <v>5836.019075395544</v>
      </c>
      <c r="E1347" s="231">
        <v>5968.5</v>
      </c>
      <c r="F1347" s="152">
        <f>USD_CNY!B1133</f>
        <v>6.88401</v>
      </c>
      <c r="G1347" s="144">
        <f t="shared" si="54"/>
        <v>-305</v>
      </c>
      <c r="H1347" s="385">
        <f t="shared" si="58"/>
        <v>-39</v>
      </c>
    </row>
    <row r="1348" spans="1:8" x14ac:dyDescent="0.25">
      <c r="A1348" s="205">
        <v>43671</v>
      </c>
      <c r="B1348" s="37">
        <f t="shared" si="56"/>
        <v>6834.9847699499123</v>
      </c>
      <c r="C1348" s="231">
        <v>47010</v>
      </c>
      <c r="D1348" s="37">
        <f t="shared" si="57"/>
        <v>5841.8673247435154</v>
      </c>
      <c r="E1348" s="231">
        <v>5980</v>
      </c>
      <c r="F1348" s="152">
        <f>USD_CNY!B1134</f>
        <v>6.8778499999999996</v>
      </c>
      <c r="G1348" s="144">
        <f t="shared" si="54"/>
        <v>5</v>
      </c>
      <c r="H1348" s="385">
        <f t="shared" si="58"/>
        <v>11.5</v>
      </c>
    </row>
    <row r="1349" spans="1:8" x14ac:dyDescent="0.25">
      <c r="A1349" s="205">
        <v>43672</v>
      </c>
      <c r="B1349" s="37">
        <f t="shared" si="56"/>
        <v>6828.4045346304929</v>
      </c>
      <c r="C1349" s="231">
        <v>46970</v>
      </c>
      <c r="D1349" s="37">
        <f t="shared" si="57"/>
        <v>5836.2431919918745</v>
      </c>
      <c r="E1349" s="231">
        <v>6010</v>
      </c>
      <c r="F1349" s="152">
        <f>USD_CNY!B1135</f>
        <v>6.8786199999999997</v>
      </c>
      <c r="G1349" s="144">
        <f t="shared" si="54"/>
        <v>-40</v>
      </c>
      <c r="H1349" s="385">
        <f t="shared" si="58"/>
        <v>30</v>
      </c>
    </row>
    <row r="1350" spans="1:8" x14ac:dyDescent="0.25">
      <c r="A1350" s="205">
        <v>43675</v>
      </c>
      <c r="B1350" s="37">
        <f t="shared" si="56"/>
        <v>6802.1293622351341</v>
      </c>
      <c r="C1350" s="231">
        <v>46920</v>
      </c>
      <c r="D1350" s="37">
        <f t="shared" si="57"/>
        <v>5813.785779688149</v>
      </c>
      <c r="E1350" s="231">
        <v>5945</v>
      </c>
      <c r="F1350" s="152">
        <f>USD_CNY!B1136</f>
        <v>6.8978400000000004</v>
      </c>
      <c r="G1350" s="144">
        <f t="shared" si="54"/>
        <v>-50</v>
      </c>
      <c r="H1350" s="385">
        <f t="shared" si="58"/>
        <v>-65</v>
      </c>
    </row>
    <row r="1351" spans="1:8" x14ac:dyDescent="0.25">
      <c r="A1351" s="205">
        <v>43676</v>
      </c>
      <c r="B1351" s="37">
        <f t="shared" si="56"/>
        <v>6866.0862800196237</v>
      </c>
      <c r="C1351" s="231">
        <v>47305</v>
      </c>
      <c r="D1351" s="37">
        <f t="shared" si="57"/>
        <v>5868.4498119825848</v>
      </c>
      <c r="E1351" s="231">
        <v>5949.5</v>
      </c>
      <c r="F1351" s="152">
        <f>USD_CNY!B1137</f>
        <v>6.8896600000000001</v>
      </c>
      <c r="G1351" s="144">
        <f t="shared" si="54"/>
        <v>385</v>
      </c>
      <c r="H1351" s="385">
        <f t="shared" si="58"/>
        <v>4.5</v>
      </c>
    </row>
    <row r="1352" spans="1:8" x14ac:dyDescent="0.25">
      <c r="A1352" s="205">
        <v>43677</v>
      </c>
      <c r="B1352" s="37">
        <f t="shared" si="56"/>
        <v>6799.4919252404279</v>
      </c>
      <c r="C1352" s="231">
        <v>46840</v>
      </c>
      <c r="D1352" s="37">
        <f t="shared" si="57"/>
        <v>5811.5315600345539</v>
      </c>
      <c r="E1352" s="231">
        <v>5943</v>
      </c>
      <c r="F1352" s="152">
        <f>USD_CNY!B1138</f>
        <v>6.8887499999999999</v>
      </c>
      <c r="G1352" s="144">
        <f t="shared" si="54"/>
        <v>-465</v>
      </c>
      <c r="H1352" s="385">
        <f t="shared" si="58"/>
        <v>-6.5</v>
      </c>
    </row>
    <row r="1353" spans="1:8" x14ac:dyDescent="0.25">
      <c r="A1353" s="205">
        <v>43678</v>
      </c>
      <c r="B1353" s="37">
        <f t="shared" si="56"/>
        <v>6750.7226196972306</v>
      </c>
      <c r="C1353" s="231">
        <v>46640</v>
      </c>
      <c r="D1353" s="37">
        <f t="shared" si="57"/>
        <v>5769.8483929036165</v>
      </c>
      <c r="E1353" s="231">
        <v>5926</v>
      </c>
      <c r="F1353" s="152">
        <f>USD_CNY!B1139</f>
        <v>6.9088900000000004</v>
      </c>
      <c r="G1353" s="144">
        <f t="shared" si="54"/>
        <v>-200</v>
      </c>
      <c r="H1353" s="385">
        <f t="shared" si="58"/>
        <v>-17</v>
      </c>
    </row>
    <row r="1354" spans="1:8" x14ac:dyDescent="0.25">
      <c r="A1354" s="205">
        <v>43679</v>
      </c>
      <c r="B1354" s="37">
        <f t="shared" si="56"/>
        <v>6674.2637401168586</v>
      </c>
      <c r="C1354" s="231">
        <v>46445</v>
      </c>
      <c r="D1354" s="37">
        <f t="shared" si="57"/>
        <v>5704.4989231768022</v>
      </c>
      <c r="E1354" s="231">
        <v>5876</v>
      </c>
      <c r="F1354" s="152">
        <f>USD_CNY!B1140</f>
        <v>6.9588200000000002</v>
      </c>
      <c r="G1354" s="144">
        <f t="shared" si="54"/>
        <v>-195</v>
      </c>
      <c r="H1354" s="385">
        <f t="shared" si="58"/>
        <v>-50</v>
      </c>
    </row>
    <row r="1355" spans="1:8" x14ac:dyDescent="0.25">
      <c r="A1355" s="205">
        <v>43682</v>
      </c>
      <c r="B1355" s="37">
        <f t="shared" si="56"/>
        <v>6492.4057499321943</v>
      </c>
      <c r="C1355" s="231">
        <v>45960</v>
      </c>
      <c r="D1355" s="37">
        <f t="shared" si="57"/>
        <v>5549.0647435317906</v>
      </c>
      <c r="E1355" s="231">
        <v>5769</v>
      </c>
      <c r="F1355" s="152">
        <f>USD_CNY!B1141</f>
        <v>7.07904</v>
      </c>
      <c r="G1355" s="144">
        <f t="shared" si="54"/>
        <v>-485</v>
      </c>
      <c r="H1355" s="385">
        <f t="shared" si="58"/>
        <v>-107</v>
      </c>
    </row>
    <row r="1356" spans="1:8" x14ac:dyDescent="0.25">
      <c r="A1356" s="205">
        <v>43683</v>
      </c>
      <c r="B1356" s="37">
        <f t="shared" si="56"/>
        <v>6516.1398794259803</v>
      </c>
      <c r="C1356" s="231">
        <v>46120</v>
      </c>
      <c r="D1356" s="37">
        <f t="shared" si="57"/>
        <v>5569.3503242957104</v>
      </c>
      <c r="E1356" s="231">
        <v>5647</v>
      </c>
      <c r="F1356" s="152">
        <f>USD_CNY!B1142</f>
        <v>7.0778100000000004</v>
      </c>
      <c r="G1356" s="144">
        <f t="shared" si="54"/>
        <v>160</v>
      </c>
      <c r="H1356" s="385">
        <f t="shared" si="58"/>
        <v>-122</v>
      </c>
    </row>
    <row r="1357" spans="1:8" x14ac:dyDescent="0.25">
      <c r="A1357" s="205">
        <v>43684</v>
      </c>
      <c r="B1357" s="37">
        <f t="shared" si="56"/>
        <v>6517.9565111772708</v>
      </c>
      <c r="C1357" s="231">
        <v>46150</v>
      </c>
      <c r="D1357" s="37">
        <f t="shared" si="57"/>
        <v>5570.9030010062152</v>
      </c>
      <c r="E1357" s="231">
        <v>5667</v>
      </c>
      <c r="F1357" s="152">
        <f>USD_CNY!B1143</f>
        <v>7.0804400000000003</v>
      </c>
      <c r="G1357" s="144">
        <f t="shared" si="54"/>
        <v>30</v>
      </c>
      <c r="H1357" s="385">
        <f t="shared" si="58"/>
        <v>20</v>
      </c>
    </row>
    <row r="1358" spans="1:8" x14ac:dyDescent="0.25">
      <c r="A1358" s="205">
        <v>43685</v>
      </c>
      <c r="B1358" s="37">
        <f t="shared" si="56"/>
        <v>6574.0714548386186</v>
      </c>
      <c r="C1358" s="231">
        <v>46480</v>
      </c>
      <c r="D1358" s="37">
        <f t="shared" si="57"/>
        <v>5618.8644913150592</v>
      </c>
      <c r="E1358" s="231">
        <v>5673.5</v>
      </c>
      <c r="F1358" s="152">
        <f>USD_CNY!B1144</f>
        <v>7.0701999999999998</v>
      </c>
      <c r="G1358" s="144">
        <f t="shared" si="54"/>
        <v>330</v>
      </c>
      <c r="H1358" s="385">
        <f t="shared" si="58"/>
        <v>6.5</v>
      </c>
    </row>
    <row r="1359" spans="1:8" x14ac:dyDescent="0.25">
      <c r="A1359" s="205">
        <v>43686</v>
      </c>
      <c r="B1359" s="37">
        <f t="shared" si="56"/>
        <v>6585.6494727665522</v>
      </c>
      <c r="C1359" s="231">
        <v>46610</v>
      </c>
      <c r="D1359" s="37">
        <f t="shared" si="57"/>
        <v>5628.7602331338057</v>
      </c>
      <c r="E1359" s="231">
        <v>5723</v>
      </c>
      <c r="F1359" s="152">
        <f>USD_CNY!B1145</f>
        <v>7.0775100000000002</v>
      </c>
      <c r="G1359" s="144">
        <f t="shared" si="54"/>
        <v>130</v>
      </c>
      <c r="H1359" s="385">
        <f t="shared" si="58"/>
        <v>49.5</v>
      </c>
    </row>
    <row r="1360" spans="1:8" x14ac:dyDescent="0.25">
      <c r="A1360" s="205">
        <v>43689</v>
      </c>
      <c r="B1360" s="37">
        <f t="shared" si="56"/>
        <v>6566.3752508578173</v>
      </c>
      <c r="C1360" s="231">
        <v>46560</v>
      </c>
      <c r="D1360" s="37">
        <f t="shared" si="57"/>
        <v>5612.2865391947162</v>
      </c>
      <c r="E1360" s="231">
        <v>5744</v>
      </c>
      <c r="F1360" s="152">
        <f>USD_CNY!B1146</f>
        <v>7.0906700000000003</v>
      </c>
      <c r="G1360" s="144">
        <f t="shared" si="54"/>
        <v>-50</v>
      </c>
      <c r="H1360" s="385">
        <f t="shared" si="58"/>
        <v>21</v>
      </c>
    </row>
    <row r="1361" spans="1:8" x14ac:dyDescent="0.25">
      <c r="A1361" s="205">
        <v>43690</v>
      </c>
      <c r="B1361" s="37">
        <f t="shared" si="56"/>
        <v>6558.9083091245684</v>
      </c>
      <c r="C1361" s="231">
        <v>46555</v>
      </c>
      <c r="D1361" s="37">
        <f t="shared" si="57"/>
        <v>5605.904537713307</v>
      </c>
      <c r="E1361" s="231">
        <v>5724.5</v>
      </c>
      <c r="F1361" s="152">
        <f>USD_CNY!B1147</f>
        <v>7.0979799999999997</v>
      </c>
      <c r="G1361" s="144">
        <f t="shared" si="54"/>
        <v>-5</v>
      </c>
      <c r="H1361" s="385">
        <f t="shared" si="58"/>
        <v>-19.5</v>
      </c>
    </row>
    <row r="1362" spans="1:8" x14ac:dyDescent="0.25">
      <c r="A1362" s="205">
        <v>43691</v>
      </c>
      <c r="B1362" s="37">
        <f t="shared" si="56"/>
        <v>6629.2280161637173</v>
      </c>
      <c r="C1362" s="231">
        <v>46640</v>
      </c>
      <c r="D1362" s="37">
        <f t="shared" si="57"/>
        <v>5666.0068514219811</v>
      </c>
      <c r="E1362" s="231">
        <v>5697</v>
      </c>
      <c r="F1362" s="152">
        <f>USD_CNY!B1148</f>
        <v>7.0355100000000004</v>
      </c>
      <c r="G1362" s="144">
        <f t="shared" si="54"/>
        <v>85</v>
      </c>
      <c r="H1362" s="385">
        <f t="shared" si="58"/>
        <v>-27.5</v>
      </c>
    </row>
    <row r="1363" spans="1:8" x14ac:dyDescent="0.25">
      <c r="A1363" s="205">
        <v>43692</v>
      </c>
      <c r="B1363" s="37">
        <f t="shared" si="56"/>
        <v>6581.9169744473429</v>
      </c>
      <c r="C1363" s="231">
        <v>46370</v>
      </c>
      <c r="D1363" s="37">
        <f t="shared" si="57"/>
        <v>5625.5700636302081</v>
      </c>
      <c r="E1363" s="231">
        <v>5732</v>
      </c>
      <c r="F1363" s="152">
        <f>USD_CNY!B1149</f>
        <v>7.0450600000000003</v>
      </c>
      <c r="G1363" s="144">
        <f t="shared" si="54"/>
        <v>-270</v>
      </c>
      <c r="H1363" s="385">
        <f t="shared" si="58"/>
        <v>35</v>
      </c>
    </row>
    <row r="1364" spans="1:8" x14ac:dyDescent="0.25">
      <c r="A1364" s="205">
        <v>43693</v>
      </c>
      <c r="B1364" s="37">
        <f t="shared" si="56"/>
        <v>6587.9403540415306</v>
      </c>
      <c r="C1364" s="231">
        <v>46460</v>
      </c>
      <c r="D1364" s="37">
        <f t="shared" si="57"/>
        <v>5630.7182513175476</v>
      </c>
      <c r="E1364" s="231">
        <v>5696.5</v>
      </c>
      <c r="F1364" s="152">
        <f>USD_CNY!B1150</f>
        <v>7.0522799999999997</v>
      </c>
      <c r="G1364" s="144">
        <f t="shared" si="54"/>
        <v>90</v>
      </c>
      <c r="H1364" s="385">
        <f t="shared" si="58"/>
        <v>-35.5</v>
      </c>
    </row>
    <row r="1365" spans="1:8" x14ac:dyDescent="0.25">
      <c r="A1365" s="181"/>
      <c r="B1365" s="37"/>
      <c r="C1365" s="231"/>
      <c r="D1365" s="37"/>
      <c r="E1365" s="231"/>
      <c r="F1365" s="37"/>
    </row>
    <row r="1366" spans="1:8" x14ac:dyDescent="0.25">
      <c r="A1366" s="181"/>
      <c r="B1366" s="37"/>
      <c r="C1366" s="231"/>
      <c r="D1366" s="37"/>
      <c r="E1366" s="231"/>
      <c r="F1366" s="37"/>
    </row>
    <row r="1367" spans="1:8" x14ac:dyDescent="0.25">
      <c r="A1367" s="181"/>
      <c r="B1367" s="37"/>
      <c r="C1367" s="231"/>
      <c r="D1367" s="37"/>
      <c r="E1367" s="231"/>
      <c r="F1367" s="37"/>
    </row>
    <row r="1368" spans="1:8" x14ac:dyDescent="0.25">
      <c r="A1368" s="181"/>
      <c r="B1368" s="37"/>
      <c r="C1368" s="231"/>
      <c r="D1368" s="37"/>
      <c r="E1368" s="231"/>
      <c r="F1368" s="37"/>
    </row>
    <row r="1369" spans="1:8" x14ac:dyDescent="0.25">
      <c r="A1369" s="181"/>
      <c r="B1369" s="37"/>
      <c r="C1369" s="231"/>
      <c r="D1369" s="37"/>
      <c r="E1369" s="231"/>
      <c r="F1369" s="37"/>
    </row>
    <row r="1370" spans="1:8" x14ac:dyDescent="0.25">
      <c r="A1370" s="181"/>
      <c r="B1370" s="37"/>
      <c r="C1370" s="231"/>
      <c r="D1370" s="37"/>
      <c r="E1370" s="231"/>
      <c r="F1370" s="37"/>
    </row>
    <row r="1371" spans="1:8" x14ac:dyDescent="0.25">
      <c r="A1371" s="181"/>
      <c r="B1371" s="37"/>
      <c r="C1371" s="231"/>
      <c r="D1371" s="37"/>
      <c r="E1371" s="231"/>
      <c r="F1371" s="37"/>
    </row>
    <row r="1372" spans="1:8" x14ac:dyDescent="0.25">
      <c r="A1372" s="181"/>
      <c r="B1372" s="37"/>
      <c r="C1372" s="231"/>
      <c r="D1372" s="37"/>
      <c r="E1372" s="231"/>
      <c r="F1372" s="37"/>
    </row>
    <row r="1373" spans="1:8" x14ac:dyDescent="0.25">
      <c r="A1373" s="181"/>
      <c r="B1373" s="37"/>
      <c r="C1373" s="231"/>
      <c r="D1373" s="37"/>
      <c r="E1373" s="231"/>
      <c r="F1373" s="37"/>
    </row>
    <row r="1374" spans="1:8" x14ac:dyDescent="0.25">
      <c r="A1374" s="181"/>
      <c r="B1374" s="37"/>
      <c r="C1374" s="231"/>
      <c r="D1374" s="37"/>
      <c r="E1374" s="231"/>
      <c r="F1374" s="37"/>
    </row>
    <row r="1375" spans="1:8" x14ac:dyDescent="0.25">
      <c r="A1375" s="181"/>
      <c r="B1375" s="37"/>
      <c r="C1375" s="231"/>
      <c r="D1375" s="37"/>
      <c r="E1375" s="231"/>
      <c r="F1375" s="37"/>
    </row>
    <row r="1376" spans="1:8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50" activePane="bottomLeft" state="frozen"/>
      <selection pane="bottomLeft" activeCell="E1362" sqref="E1362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1" t="s">
        <v>749</v>
      </c>
      <c r="B1" s="421"/>
      <c r="C1" s="421"/>
      <c r="D1" s="421"/>
      <c r="E1" s="421"/>
      <c r="F1" s="421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19" t="s">
        <v>659</v>
      </c>
      <c r="C3" s="420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62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62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 t="shared" ref="B1329:B1362" si="59">+IF(F1329=0,"",C1329/F1329)</f>
        <v>2351.2215433039687</v>
      </c>
      <c r="C1329" s="37">
        <v>16150</v>
      </c>
      <c r="D1329" s="37">
        <f t="shared" ref="D1329:D1362" si="60"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205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6">
        <f>USD_CNY!B1122</f>
        <v>6.8878399999999997</v>
      </c>
      <c r="G1334" s="144">
        <f t="shared" si="56"/>
        <v>-125</v>
      </c>
      <c r="H1334" s="144">
        <f t="shared" si="58"/>
        <v>21</v>
      </c>
    </row>
    <row r="1335" spans="1:8" x14ac:dyDescent="0.25">
      <c r="A1335" s="205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6">
        <f>USD_CNY!B1123</f>
        <v>6.8896600000000001</v>
      </c>
      <c r="G1335" s="144">
        <f t="shared" si="56"/>
        <v>0</v>
      </c>
      <c r="H1335" s="144">
        <f t="shared" si="58"/>
        <v>17.5</v>
      </c>
    </row>
    <row r="1336" spans="1:8" x14ac:dyDescent="0.25">
      <c r="A1336" s="205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6">
        <f>USD_CNY!B1124</f>
        <v>6.8651299999999997</v>
      </c>
      <c r="G1336" s="144">
        <f t="shared" si="56"/>
        <v>200</v>
      </c>
      <c r="H1336" s="144">
        <f t="shared" si="58"/>
        <v>53.5</v>
      </c>
    </row>
    <row r="1337" spans="1:8" x14ac:dyDescent="0.25">
      <c r="A1337" s="205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6">
        <f>USD_CNY!B1125</f>
        <v>6.8751199999999999</v>
      </c>
      <c r="G1337" s="144">
        <f t="shared" si="56"/>
        <v>0</v>
      </c>
      <c r="H1337" s="144">
        <f t="shared" si="58"/>
        <v>-5</v>
      </c>
    </row>
    <row r="1338" spans="1:8" x14ac:dyDescent="0.25">
      <c r="A1338" s="205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6">
        <f>USD_CNY!B1126</f>
        <v>6.8714899999999997</v>
      </c>
      <c r="G1338" s="144">
        <f t="shared" si="56"/>
        <v>-50</v>
      </c>
      <c r="H1338" s="144">
        <f t="shared" si="58"/>
        <v>22</v>
      </c>
    </row>
    <row r="1339" spans="1:8" x14ac:dyDescent="0.25">
      <c r="A1339" s="205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6">
        <f>USD_CNY!B1127</f>
        <v>6.8742200000000002</v>
      </c>
      <c r="G1339" s="144">
        <f t="shared" si="56"/>
        <v>125</v>
      </c>
      <c r="H1339" s="144">
        <f t="shared" si="58"/>
        <v>2.5</v>
      </c>
    </row>
    <row r="1340" spans="1:8" x14ac:dyDescent="0.25">
      <c r="A1340" s="205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6">
        <f>USD_CNY!B1128</f>
        <v>6.8842100000000004</v>
      </c>
      <c r="G1340" s="144">
        <f t="shared" si="56"/>
        <v>125</v>
      </c>
      <c r="H1340" s="144">
        <f t="shared" si="58"/>
        <v>3</v>
      </c>
    </row>
    <row r="1341" spans="1:8" x14ac:dyDescent="0.25">
      <c r="A1341" s="205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6">
        <f>USD_CNY!B1129</f>
        <v>6.8769400000000003</v>
      </c>
      <c r="G1341" s="144">
        <f t="shared" si="56"/>
        <v>100</v>
      </c>
      <c r="H1341" s="144">
        <f t="shared" si="58"/>
        <v>0</v>
      </c>
    </row>
    <row r="1342" spans="1:8" x14ac:dyDescent="0.25">
      <c r="A1342" s="205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6">
        <f>USD_CNY!B1130</f>
        <v>6.8750600000000004</v>
      </c>
      <c r="G1342" s="144">
        <f t="shared" si="56"/>
        <v>125</v>
      </c>
      <c r="H1342" s="144">
        <f t="shared" si="58"/>
        <v>42.5</v>
      </c>
    </row>
    <row r="1343" spans="1:8" x14ac:dyDescent="0.25">
      <c r="A1343" s="205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6">
        <f>USD_CNY!B1131</f>
        <v>6.87967</v>
      </c>
      <c r="G1343" s="144">
        <f t="shared" si="56"/>
        <v>-50</v>
      </c>
      <c r="H1343" s="144">
        <f t="shared" si="58"/>
        <v>51.5</v>
      </c>
    </row>
    <row r="1344" spans="1:8" x14ac:dyDescent="0.25">
      <c r="A1344" s="205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6">
        <f>USD_CNY!B1132</f>
        <v>6.8842100000000004</v>
      </c>
      <c r="G1344" s="144">
        <f t="shared" si="56"/>
        <v>-50</v>
      </c>
      <c r="H1344" s="144">
        <f t="shared" si="58"/>
        <v>-70.5</v>
      </c>
    </row>
    <row r="1345" spans="1:8" x14ac:dyDescent="0.25">
      <c r="A1345" s="205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6">
        <f>USD_CNY!B1133</f>
        <v>6.88401</v>
      </c>
      <c r="G1345" s="144">
        <f t="shared" si="56"/>
        <v>25</v>
      </c>
      <c r="H1345" s="144">
        <f t="shared" si="58"/>
        <v>23.5</v>
      </c>
    </row>
    <row r="1346" spans="1:8" x14ac:dyDescent="0.25">
      <c r="A1346" s="205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6">
        <f>USD_CNY!B1134</f>
        <v>6.8778499999999996</v>
      </c>
      <c r="G1346" s="144">
        <f t="shared" si="56"/>
        <v>175</v>
      </c>
      <c r="H1346" s="144">
        <f t="shared" si="58"/>
        <v>43.5</v>
      </c>
    </row>
    <row r="1347" spans="1:8" x14ac:dyDescent="0.25">
      <c r="A1347" s="205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6">
        <f>USD_CNY!B1135</f>
        <v>6.8786199999999997</v>
      </c>
      <c r="G1347" s="144">
        <f t="shared" si="56"/>
        <v>125</v>
      </c>
      <c r="H1347" s="144">
        <f t="shared" si="58"/>
        <v>55.5</v>
      </c>
    </row>
    <row r="1348" spans="1:8" x14ac:dyDescent="0.25">
      <c r="A1348" s="205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6">
        <f>USD_CNY!B1136</f>
        <v>6.8978400000000004</v>
      </c>
      <c r="G1348" s="144">
        <f t="shared" si="56"/>
        <v>-75</v>
      </c>
      <c r="H1348" s="144">
        <f t="shared" si="58"/>
        <v>-48.5</v>
      </c>
    </row>
    <row r="1349" spans="1:8" x14ac:dyDescent="0.25">
      <c r="A1349" s="205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6">
        <f>USD_CNY!B1137</f>
        <v>6.8896600000000001</v>
      </c>
      <c r="G1349" s="144">
        <f t="shared" si="56"/>
        <v>0</v>
      </c>
      <c r="H1349" s="144">
        <f t="shared" si="58"/>
        <v>-45</v>
      </c>
    </row>
    <row r="1350" spans="1:8" x14ac:dyDescent="0.25">
      <c r="A1350" s="205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6">
        <f>USD_CNY!B1138</f>
        <v>6.8887499999999999</v>
      </c>
      <c r="G1350" s="144">
        <f t="shared" si="56"/>
        <v>-150</v>
      </c>
      <c r="H1350" s="144">
        <f t="shared" si="58"/>
        <v>-27</v>
      </c>
    </row>
    <row r="1351" spans="1:8" x14ac:dyDescent="0.25">
      <c r="A1351" s="205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6">
        <f>USD_CNY!B1139</f>
        <v>6.9088900000000004</v>
      </c>
      <c r="G1351" s="144">
        <f t="shared" si="56"/>
        <v>-125</v>
      </c>
      <c r="H1351" s="144">
        <f t="shared" si="58"/>
        <v>-21</v>
      </c>
    </row>
    <row r="1352" spans="1:8" x14ac:dyDescent="0.25">
      <c r="A1352" s="205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6">
        <f>USD_CNY!B1140</f>
        <v>6.9588200000000002</v>
      </c>
      <c r="G1352" s="144">
        <f t="shared" si="56"/>
        <v>-75</v>
      </c>
      <c r="H1352" s="144">
        <f t="shared" si="58"/>
        <v>-8</v>
      </c>
    </row>
    <row r="1353" spans="1:8" x14ac:dyDescent="0.25">
      <c r="A1353" s="205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6">
        <f>USD_CNY!B1141</f>
        <v>7.07904</v>
      </c>
      <c r="G1353" s="144">
        <f t="shared" si="56"/>
        <v>-100</v>
      </c>
      <c r="H1353" s="144">
        <f t="shared" si="58"/>
        <v>-23.5</v>
      </c>
    </row>
    <row r="1354" spans="1:8" x14ac:dyDescent="0.25">
      <c r="A1354" s="205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6">
        <f>USD_CNY!B1142</f>
        <v>7.0778100000000004</v>
      </c>
      <c r="G1354" s="144">
        <f t="shared" si="56"/>
        <v>50</v>
      </c>
      <c r="H1354" s="144">
        <f t="shared" si="58"/>
        <v>-11.5</v>
      </c>
    </row>
    <row r="1355" spans="1:8" x14ac:dyDescent="0.25">
      <c r="A1355" s="205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6">
        <f>USD_CNY!B1143</f>
        <v>7.0804400000000003</v>
      </c>
      <c r="G1355" s="144">
        <f t="shared" si="56"/>
        <v>200</v>
      </c>
      <c r="H1355" s="144">
        <f t="shared" si="58"/>
        <v>68</v>
      </c>
    </row>
    <row r="1356" spans="1:8" x14ac:dyDescent="0.25">
      <c r="A1356" s="205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6">
        <f>USD_CNY!B1144</f>
        <v>7.0701999999999998</v>
      </c>
      <c r="G1356" s="144">
        <f t="shared" si="56"/>
        <v>200</v>
      </c>
      <c r="H1356" s="144">
        <f t="shared" si="58"/>
        <v>-2.5</v>
      </c>
    </row>
    <row r="1357" spans="1:8" x14ac:dyDescent="0.25">
      <c r="A1357" s="205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6">
        <f>USD_CNY!B1145</f>
        <v>7.0775100000000002</v>
      </c>
      <c r="G1357" s="144">
        <f t="shared" si="56"/>
        <v>75</v>
      </c>
      <c r="H1357" s="144">
        <f t="shared" si="58"/>
        <v>65.5</v>
      </c>
    </row>
    <row r="1358" spans="1:8" x14ac:dyDescent="0.25">
      <c r="A1358" s="205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6">
        <f>USD_CNY!B1146</f>
        <v>7.0906700000000003</v>
      </c>
      <c r="G1358" s="144">
        <f t="shared" si="56"/>
        <v>150</v>
      </c>
      <c r="H1358" s="144">
        <f t="shared" si="58"/>
        <v>16</v>
      </c>
    </row>
    <row r="1359" spans="1:8" x14ac:dyDescent="0.25">
      <c r="A1359" s="205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6">
        <f>USD_CNY!B1147</f>
        <v>7.0979799999999997</v>
      </c>
      <c r="G1359" s="144">
        <f t="shared" si="56"/>
        <v>-175</v>
      </c>
      <c r="H1359" s="144">
        <f t="shared" si="58"/>
        <v>17.5</v>
      </c>
    </row>
    <row r="1360" spans="1:8" x14ac:dyDescent="0.25">
      <c r="A1360" s="205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6">
        <f>USD_CNY!B1148</f>
        <v>7.0355100000000004</v>
      </c>
      <c r="G1360" s="144">
        <f t="shared" si="56"/>
        <v>-50</v>
      </c>
      <c r="H1360" s="144">
        <f t="shared" si="58"/>
        <v>-59.5</v>
      </c>
    </row>
    <row r="1361" spans="1:8" x14ac:dyDescent="0.25">
      <c r="A1361" s="205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6">
        <f>USD_CNY!B1149</f>
        <v>7.0450600000000003</v>
      </c>
      <c r="G1361" s="144">
        <f t="shared" si="56"/>
        <v>-125</v>
      </c>
      <c r="H1361" s="144">
        <f t="shared" si="58"/>
        <v>-3.5</v>
      </c>
    </row>
    <row r="1362" spans="1:8" x14ac:dyDescent="0.25">
      <c r="A1362" s="205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6">
        <f>USD_CNY!B1150</f>
        <v>7.0522799999999997</v>
      </c>
      <c r="G1362" s="144">
        <f t="shared" si="56"/>
        <v>125</v>
      </c>
      <c r="H1362" s="144">
        <f t="shared" si="58"/>
        <v>4.5</v>
      </c>
    </row>
    <row r="1363" spans="1:8" x14ac:dyDescent="0.25">
      <c r="A1363" s="181"/>
      <c r="B1363" s="37"/>
      <c r="C1363" s="37"/>
      <c r="D1363" s="37"/>
      <c r="E1363" s="37"/>
      <c r="F1363" s="51"/>
    </row>
    <row r="1364" spans="1:8" x14ac:dyDescent="0.25">
      <c r="A1364" s="181"/>
      <c r="B1364" s="37"/>
      <c r="C1364" s="37"/>
      <c r="D1364" s="37"/>
      <c r="E1364" s="37"/>
      <c r="F1364" s="51"/>
    </row>
    <row r="1365" spans="1:8" x14ac:dyDescent="0.25">
      <c r="A1365" s="181"/>
      <c r="B1365" s="37"/>
      <c r="C1365" s="37"/>
      <c r="D1365" s="37"/>
      <c r="E1365" s="37"/>
      <c r="F1365" s="51"/>
    </row>
    <row r="1366" spans="1:8" x14ac:dyDescent="0.25">
      <c r="A1366" s="181"/>
      <c r="B1366" s="37"/>
      <c r="C1366" s="37"/>
      <c r="D1366" s="37"/>
      <c r="E1366" s="37"/>
      <c r="F1366" s="51"/>
    </row>
    <row r="1367" spans="1:8" x14ac:dyDescent="0.25">
      <c r="A1367" s="181"/>
      <c r="B1367" s="37"/>
      <c r="C1367" s="37"/>
      <c r="D1367" s="37"/>
      <c r="E1367" s="37"/>
      <c r="F1367" s="51"/>
    </row>
    <row r="1368" spans="1:8" x14ac:dyDescent="0.25">
      <c r="A1368" s="181"/>
      <c r="B1368" s="37"/>
      <c r="C1368" s="37"/>
      <c r="D1368" s="37"/>
      <c r="E1368" s="37"/>
      <c r="F1368" s="51"/>
    </row>
    <row r="1369" spans="1:8" x14ac:dyDescent="0.25">
      <c r="A1369" s="181"/>
      <c r="B1369" s="37"/>
      <c r="C1369" s="37"/>
      <c r="D1369" s="37"/>
      <c r="E1369" s="37"/>
      <c r="F1369" s="51"/>
    </row>
    <row r="1370" spans="1:8" x14ac:dyDescent="0.25">
      <c r="A1370" s="181"/>
      <c r="B1370" s="37"/>
      <c r="C1370" s="37"/>
      <c r="D1370" s="37"/>
      <c r="E1370" s="37"/>
      <c r="F1370" s="51"/>
    </row>
    <row r="1371" spans="1:8" x14ac:dyDescent="0.25">
      <c r="A1371" s="181"/>
      <c r="B1371" s="37"/>
      <c r="C1371" s="37"/>
      <c r="D1371" s="37"/>
      <c r="E1371" s="37"/>
      <c r="F1371" s="51"/>
    </row>
    <row r="1372" spans="1:8" x14ac:dyDescent="0.25">
      <c r="A1372" s="181"/>
      <c r="B1372" s="37"/>
      <c r="C1372" s="37"/>
      <c r="D1372" s="37"/>
      <c r="E1372" s="37"/>
      <c r="F1372" s="51"/>
    </row>
    <row r="1373" spans="1:8" x14ac:dyDescent="0.25">
      <c r="A1373" s="181"/>
      <c r="B1373" s="37"/>
      <c r="C1373" s="37"/>
      <c r="D1373" s="37"/>
      <c r="E1373" s="37"/>
      <c r="F1373" s="51"/>
    </row>
    <row r="1374" spans="1:8" x14ac:dyDescent="0.25">
      <c r="A1374" s="181"/>
      <c r="B1374" s="37"/>
      <c r="C1374" s="37"/>
      <c r="D1374" s="37"/>
      <c r="E1374" s="37"/>
      <c r="F1374" s="51"/>
    </row>
    <row r="1375" spans="1:8" x14ac:dyDescent="0.25">
      <c r="A1375" s="181"/>
      <c r="B1375" s="37"/>
      <c r="C1375" s="37"/>
      <c r="D1375" s="37"/>
      <c r="E1375" s="37"/>
      <c r="F1375" s="51"/>
    </row>
    <row r="1376" spans="1:8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47" activePane="bottomLeft" state="frozen"/>
      <selection pane="bottomLeft" activeCell="E1362" sqref="E1362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2" t="s">
        <v>749</v>
      </c>
      <c r="B1" s="422"/>
      <c r="C1" s="422"/>
      <c r="D1" s="422"/>
      <c r="E1" s="422"/>
      <c r="F1" s="422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3" t="s">
        <v>752</v>
      </c>
      <c r="C3" s="424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62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58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58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62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5">
        <v>43655</v>
      </c>
      <c r="B1334" s="20">
        <f t="shared" si="55"/>
        <v>521.06320704313691</v>
      </c>
      <c r="C1334" s="221">
        <v>3589</v>
      </c>
      <c r="D1334" s="20">
        <f t="shared" si="54"/>
        <v>445.35316841293758</v>
      </c>
      <c r="E1334" s="20">
        <v>482.1</v>
      </c>
      <c r="F1334" s="152">
        <f>USD_CNY!B1122</f>
        <v>6.8878399999999997</v>
      </c>
      <c r="G1334" s="164">
        <f t="shared" si="52"/>
        <v>-12</v>
      </c>
      <c r="H1334" s="164">
        <f t="shared" si="56"/>
        <v>0.6400000000000432</v>
      </c>
    </row>
    <row r="1335" spans="1:8" x14ac:dyDescent="0.25">
      <c r="A1335" s="205">
        <v>43656</v>
      </c>
      <c r="B1335" s="20">
        <f t="shared" si="55"/>
        <v>522.37701134743952</v>
      </c>
      <c r="C1335" s="221">
        <v>3599</v>
      </c>
      <c r="D1335" s="20">
        <f t="shared" si="54"/>
        <v>446.47607807473469</v>
      </c>
      <c r="E1335" s="20">
        <v>484.19</v>
      </c>
      <c r="F1335" s="152">
        <f>USD_CNY!B1123</f>
        <v>6.8896600000000001</v>
      </c>
      <c r="G1335" s="164">
        <f t="shared" si="52"/>
        <v>10</v>
      </c>
      <c r="H1335" s="164">
        <f t="shared" si="56"/>
        <v>2.089999999999975</v>
      </c>
    </row>
    <row r="1336" spans="1:8" x14ac:dyDescent="0.25">
      <c r="A1336" s="205">
        <v>43657</v>
      </c>
      <c r="B1336" s="20">
        <f t="shared" si="55"/>
        <v>528.61344213438053</v>
      </c>
      <c r="C1336" s="221">
        <v>3629</v>
      </c>
      <c r="D1336" s="20">
        <f t="shared" si="54"/>
        <v>451.80636079861586</v>
      </c>
      <c r="E1336" s="20">
        <v>490.46</v>
      </c>
      <c r="F1336" s="152">
        <f>USD_CNY!B1124</f>
        <v>6.8651299999999997</v>
      </c>
      <c r="G1336" s="164">
        <f t="shared" si="52"/>
        <v>30</v>
      </c>
      <c r="H1336" s="164">
        <f t="shared" si="56"/>
        <v>6.2699999999999818</v>
      </c>
    </row>
    <row r="1337" spans="1:8" x14ac:dyDescent="0.25">
      <c r="A1337" s="205">
        <v>43658</v>
      </c>
      <c r="B1337" s="20">
        <f t="shared" si="55"/>
        <v>525.22719603439646</v>
      </c>
      <c r="C1337" s="221">
        <v>3611</v>
      </c>
      <c r="D1337" s="20">
        <f t="shared" si="54"/>
        <v>448.91213336273205</v>
      </c>
      <c r="E1337" s="20">
        <v>485.8</v>
      </c>
      <c r="F1337" s="152">
        <f>USD_CNY!B1125</f>
        <v>6.8751199999999999</v>
      </c>
      <c r="G1337" s="164">
        <f t="shared" si="52"/>
        <v>-18</v>
      </c>
      <c r="H1337" s="164">
        <f t="shared" si="56"/>
        <v>-4.6599999999999682</v>
      </c>
    </row>
    <row r="1338" spans="1:8" x14ac:dyDescent="0.25">
      <c r="A1338" s="205">
        <v>43661</v>
      </c>
      <c r="B1338" s="20">
        <f t="shared" si="55"/>
        <v>526.23230187339288</v>
      </c>
      <c r="C1338" s="221">
        <v>3616</v>
      </c>
      <c r="D1338" s="20">
        <f t="shared" si="54"/>
        <v>449.77119818238708</v>
      </c>
      <c r="E1338" s="20">
        <v>488.69</v>
      </c>
      <c r="F1338" s="152">
        <f>USD_CNY!B1126</f>
        <v>6.8714899999999997</v>
      </c>
      <c r="G1338" s="164">
        <f t="shared" si="52"/>
        <v>5</v>
      </c>
      <c r="H1338" s="164">
        <f t="shared" si="56"/>
        <v>2.8899999999999864</v>
      </c>
    </row>
    <row r="1339" spans="1:8" x14ac:dyDescent="0.25">
      <c r="A1339" s="205">
        <v>43662</v>
      </c>
      <c r="B1339" s="20">
        <f t="shared" si="55"/>
        <v>529.66009234502235</v>
      </c>
      <c r="C1339" s="221">
        <v>3641</v>
      </c>
      <c r="D1339" s="20">
        <f t="shared" si="54"/>
        <v>452.70093362822428</v>
      </c>
      <c r="E1339" s="20">
        <v>493.51499999999999</v>
      </c>
      <c r="F1339" s="152">
        <f>USD_CNY!B1127</f>
        <v>6.8742200000000002</v>
      </c>
      <c r="G1339" s="164">
        <f t="shared" si="52"/>
        <v>25</v>
      </c>
      <c r="H1339" s="164">
        <f t="shared" si="56"/>
        <v>4.8249999999999886</v>
      </c>
    </row>
    <row r="1340" spans="1:8" x14ac:dyDescent="0.25">
      <c r="A1340" s="205">
        <v>43663</v>
      </c>
      <c r="B1340" s="20">
        <f t="shared" si="55"/>
        <v>539.49545408986648</v>
      </c>
      <c r="C1340" s="221">
        <v>3714</v>
      </c>
      <c r="D1340" s="20">
        <f t="shared" si="54"/>
        <v>461.10722571783464</v>
      </c>
      <c r="E1340" s="20">
        <v>500.745</v>
      </c>
      <c r="F1340" s="152">
        <f>USD_CNY!B1128</f>
        <v>6.8842100000000004</v>
      </c>
      <c r="G1340" s="164">
        <f t="shared" si="52"/>
        <v>73</v>
      </c>
      <c r="H1340" s="164">
        <f t="shared" si="56"/>
        <v>7.2300000000000182</v>
      </c>
    </row>
    <row r="1341" spans="1:8" x14ac:dyDescent="0.25">
      <c r="A1341" s="205">
        <v>43664</v>
      </c>
      <c r="B1341" s="20">
        <f t="shared" si="55"/>
        <v>554.89796333834522</v>
      </c>
      <c r="C1341" s="221">
        <v>3816</v>
      </c>
      <c r="D1341" s="20">
        <f t="shared" si="54"/>
        <v>474.27176353704721</v>
      </c>
      <c r="E1341" s="20">
        <v>514.09</v>
      </c>
      <c r="F1341" s="152">
        <f>USD_CNY!B1129</f>
        <v>6.8769400000000003</v>
      </c>
      <c r="G1341" s="164">
        <f t="shared" si="52"/>
        <v>102</v>
      </c>
      <c r="H1341" s="164">
        <f t="shared" si="56"/>
        <v>13.345000000000027</v>
      </c>
    </row>
    <row r="1342" spans="1:8" x14ac:dyDescent="0.25">
      <c r="A1342" s="205">
        <v>43665</v>
      </c>
      <c r="B1342" s="20">
        <f t="shared" si="55"/>
        <v>565.66779053564619</v>
      </c>
      <c r="C1342" s="221">
        <v>3889</v>
      </c>
      <c r="D1342" s="20">
        <f t="shared" si="54"/>
        <v>483.47674404756089</v>
      </c>
      <c r="E1342" s="20">
        <v>525.34</v>
      </c>
      <c r="F1342" s="152">
        <f>USD_CNY!B1130</f>
        <v>6.8750600000000004</v>
      </c>
      <c r="G1342" s="164">
        <f t="shared" si="52"/>
        <v>73</v>
      </c>
      <c r="H1342" s="164">
        <f t="shared" si="56"/>
        <v>11.25</v>
      </c>
    </row>
    <row r="1343" spans="1:8" x14ac:dyDescent="0.25">
      <c r="A1343" s="205">
        <v>43668</v>
      </c>
      <c r="B1343" s="20">
        <f t="shared" si="55"/>
        <v>560.20128872460452</v>
      </c>
      <c r="C1343" s="221">
        <v>3854</v>
      </c>
      <c r="D1343" s="20">
        <f t="shared" si="54"/>
        <v>478.80452027743979</v>
      </c>
      <c r="E1343" s="20">
        <v>522.77</v>
      </c>
      <c r="F1343" s="152">
        <f>USD_CNY!B1131</f>
        <v>6.87967</v>
      </c>
      <c r="G1343" s="164">
        <f t="shared" si="52"/>
        <v>-35</v>
      </c>
      <c r="H1343" s="164">
        <f t="shared" si="56"/>
        <v>-2.57000000000005</v>
      </c>
    </row>
    <row r="1344" spans="1:8" x14ac:dyDescent="0.25">
      <c r="A1344" s="205">
        <v>43669</v>
      </c>
      <c r="B1344" s="20">
        <f t="shared" si="55"/>
        <v>559.97710703188886</v>
      </c>
      <c r="C1344" s="221">
        <v>3855</v>
      </c>
      <c r="D1344" s="20">
        <f t="shared" si="54"/>
        <v>478.61291199306743</v>
      </c>
      <c r="E1344" s="20">
        <v>522.61</v>
      </c>
      <c r="F1344" s="152">
        <f>USD_CNY!B1132</f>
        <v>6.8842100000000004</v>
      </c>
      <c r="G1344" s="164">
        <f t="shared" si="52"/>
        <v>1</v>
      </c>
      <c r="H1344" s="164">
        <f t="shared" si="56"/>
        <v>-0.15999999999996817</v>
      </c>
    </row>
    <row r="1345" spans="1:8" x14ac:dyDescent="0.25">
      <c r="A1345" s="205">
        <v>43670</v>
      </c>
      <c r="B1345" s="20">
        <f t="shared" si="55"/>
        <v>567.83764114229928</v>
      </c>
      <c r="C1345" s="221">
        <v>3909</v>
      </c>
      <c r="D1345" s="20">
        <f t="shared" si="54"/>
        <v>485.33131721564041</v>
      </c>
      <c r="E1345" s="20">
        <v>526.63</v>
      </c>
      <c r="F1345" s="152">
        <f>USD_CNY!B1133</f>
        <v>6.88401</v>
      </c>
      <c r="G1345" s="164">
        <f t="shared" si="52"/>
        <v>54</v>
      </c>
      <c r="H1345" s="164">
        <f t="shared" si="56"/>
        <v>4.0199999999999818</v>
      </c>
    </row>
    <row r="1346" spans="1:8" x14ac:dyDescent="0.25">
      <c r="A1346" s="205">
        <v>43671</v>
      </c>
      <c r="B1346" s="20">
        <f t="shared" si="55"/>
        <v>569.8001555718721</v>
      </c>
      <c r="C1346" s="221">
        <v>3919</v>
      </c>
      <c r="D1346" s="20">
        <f t="shared" si="54"/>
        <v>487.00867997595907</v>
      </c>
      <c r="E1346" s="20">
        <v>530.47500000000002</v>
      </c>
      <c r="F1346" s="152">
        <f>USD_CNY!B1134</f>
        <v>6.8778499999999996</v>
      </c>
      <c r="G1346" s="164">
        <f t="shared" si="52"/>
        <v>10</v>
      </c>
      <c r="H1346" s="164">
        <f t="shared" si="56"/>
        <v>3.8450000000000273</v>
      </c>
    </row>
    <row r="1347" spans="1:8" x14ac:dyDescent="0.25">
      <c r="A1347" s="205">
        <v>43672</v>
      </c>
      <c r="B1347" s="20">
        <f t="shared" si="55"/>
        <v>565.37503161971449</v>
      </c>
      <c r="C1347" s="221">
        <v>3889</v>
      </c>
      <c r="D1347" s="20">
        <f t="shared" si="54"/>
        <v>483.22652275189273</v>
      </c>
      <c r="E1347" s="20">
        <v>526.95000000000005</v>
      </c>
      <c r="F1347" s="152">
        <f>USD_CNY!B1135</f>
        <v>6.8786199999999997</v>
      </c>
      <c r="G1347" s="164">
        <f t="shared" si="52"/>
        <v>-30</v>
      </c>
      <c r="H1347" s="164">
        <f t="shared" si="56"/>
        <v>-3.5249999999999773</v>
      </c>
    </row>
    <row r="1348" spans="1:8" x14ac:dyDescent="0.25">
      <c r="A1348" s="205">
        <v>43675</v>
      </c>
      <c r="B1348" s="20">
        <f t="shared" si="55"/>
        <v>564.52454681465497</v>
      </c>
      <c r="C1348" s="221">
        <v>3894</v>
      </c>
      <c r="D1348" s="20">
        <f t="shared" si="54"/>
        <v>482.49961266209829</v>
      </c>
      <c r="E1348" s="20">
        <v>526.79</v>
      </c>
      <c r="F1348" s="152">
        <f>USD_CNY!B1136</f>
        <v>6.8978400000000004</v>
      </c>
      <c r="G1348" s="164">
        <f t="shared" si="52"/>
        <v>5</v>
      </c>
      <c r="H1348" s="164">
        <f t="shared" si="56"/>
        <v>-0.16000000000008185</v>
      </c>
    </row>
    <row r="1349" spans="1:8" x14ac:dyDescent="0.25">
      <c r="A1349" s="205">
        <v>43676</v>
      </c>
      <c r="B1349" s="20">
        <f t="shared" si="55"/>
        <v>565.19479916280341</v>
      </c>
      <c r="C1349" s="221">
        <v>3894</v>
      </c>
      <c r="D1349" s="20">
        <f t="shared" si="54"/>
        <v>483.072477916926</v>
      </c>
      <c r="E1349" s="20">
        <v>527.27</v>
      </c>
      <c r="F1349" s="152">
        <f>USD_CNY!B1137</f>
        <v>6.8896600000000001</v>
      </c>
      <c r="G1349" s="164">
        <f t="shared" si="52"/>
        <v>0</v>
      </c>
      <c r="H1349" s="164">
        <f t="shared" si="56"/>
        <v>0.48000000000001819</v>
      </c>
    </row>
    <row r="1350" spans="1:8" x14ac:dyDescent="0.25">
      <c r="A1350" s="205">
        <v>43677</v>
      </c>
      <c r="B1350" s="20">
        <f t="shared" si="55"/>
        <v>567.44692433315186</v>
      </c>
      <c r="C1350" s="221">
        <v>3909</v>
      </c>
      <c r="D1350" s="20">
        <f t="shared" si="54"/>
        <v>484.99737122491615</v>
      </c>
      <c r="E1350" s="20">
        <v>530.65</v>
      </c>
      <c r="F1350" s="152">
        <f>USD_CNY!B1138</f>
        <v>6.8887499999999999</v>
      </c>
      <c r="G1350" s="164">
        <f t="shared" si="52"/>
        <v>15</v>
      </c>
      <c r="H1350" s="164">
        <f t="shared" si="56"/>
        <v>3.3799999999999955</v>
      </c>
    </row>
    <row r="1351" spans="1:8" x14ac:dyDescent="0.25">
      <c r="A1351" s="205">
        <v>43678</v>
      </c>
      <c r="B1351" s="20">
        <f t="shared" si="55"/>
        <v>557.39778748829406</v>
      </c>
      <c r="C1351" s="221">
        <v>3851</v>
      </c>
      <c r="D1351" s="20">
        <f t="shared" si="54"/>
        <v>476.40836537461036</v>
      </c>
      <c r="E1351" s="20">
        <v>519.875</v>
      </c>
      <c r="F1351" s="152">
        <f>USD_CNY!B1139</f>
        <v>6.9088900000000004</v>
      </c>
      <c r="G1351" s="164">
        <f t="shared" si="52"/>
        <v>-58</v>
      </c>
      <c r="H1351" s="164">
        <f t="shared" si="56"/>
        <v>-10.774999999999977</v>
      </c>
    </row>
    <row r="1352" spans="1:8" x14ac:dyDescent="0.25">
      <c r="A1352" s="205">
        <v>43679</v>
      </c>
      <c r="B1352" s="20">
        <f t="shared" si="55"/>
        <v>555.98506643367693</v>
      </c>
      <c r="C1352" s="221">
        <v>3869</v>
      </c>
      <c r="D1352" s="20">
        <f t="shared" si="54"/>
        <v>475.20091148177517</v>
      </c>
      <c r="E1352" s="20">
        <v>521.48500000000001</v>
      </c>
      <c r="F1352" s="152">
        <f>USD_CNY!B1140</f>
        <v>6.9588200000000002</v>
      </c>
      <c r="G1352" s="164">
        <f t="shared" si="52"/>
        <v>18</v>
      </c>
      <c r="H1352" s="164">
        <f t="shared" si="56"/>
        <v>1.6100000000000136</v>
      </c>
    </row>
    <row r="1353" spans="1:8" x14ac:dyDescent="0.25">
      <c r="A1353" s="205">
        <v>43682</v>
      </c>
      <c r="B1353" s="20">
        <f t="shared" si="55"/>
        <v>552.89982822529612</v>
      </c>
      <c r="C1353" s="221">
        <v>3914</v>
      </c>
      <c r="D1353" s="20">
        <f t="shared" si="54"/>
        <v>472.56395574811637</v>
      </c>
      <c r="E1353" s="20">
        <v>524.05499999999995</v>
      </c>
      <c r="F1353" s="152">
        <f>USD_CNY!B1141</f>
        <v>7.07904</v>
      </c>
      <c r="G1353" s="164">
        <f t="shared" si="52"/>
        <v>45</v>
      </c>
      <c r="H1353" s="164">
        <f t="shared" si="56"/>
        <v>2.5699999999999363</v>
      </c>
    </row>
    <row r="1354" spans="1:8" x14ac:dyDescent="0.25">
      <c r="A1354" s="205">
        <v>43683</v>
      </c>
      <c r="B1354" s="20">
        <f t="shared" si="55"/>
        <v>563.87498392864461</v>
      </c>
      <c r="C1354" s="221">
        <v>3991</v>
      </c>
      <c r="D1354" s="20">
        <f t="shared" si="54"/>
        <v>481.94443070824326</v>
      </c>
      <c r="E1354" s="20">
        <v>527.755</v>
      </c>
      <c r="F1354" s="152">
        <f>USD_CNY!B1142</f>
        <v>7.0778100000000004</v>
      </c>
      <c r="G1354" s="164">
        <f t="shared" si="52"/>
        <v>77</v>
      </c>
      <c r="H1354" s="164">
        <f t="shared" si="56"/>
        <v>3.7000000000000455</v>
      </c>
    </row>
    <row r="1355" spans="1:8" x14ac:dyDescent="0.25">
      <c r="A1355" s="205">
        <v>43684</v>
      </c>
      <c r="B1355" s="20">
        <f t="shared" si="55"/>
        <v>575.67043856031546</v>
      </c>
      <c r="C1355" s="221">
        <v>4076</v>
      </c>
      <c r="D1355" s="20">
        <f t="shared" si="54"/>
        <v>492.0260158635175</v>
      </c>
      <c r="E1355" s="20">
        <v>534.02499999999998</v>
      </c>
      <c r="F1355" s="152">
        <f>USD_CNY!B1143</f>
        <v>7.0804400000000003</v>
      </c>
      <c r="G1355" s="164">
        <f t="shared" si="52"/>
        <v>85</v>
      </c>
      <c r="H1355" s="164">
        <f t="shared" si="56"/>
        <v>6.2699999999999818</v>
      </c>
    </row>
    <row r="1356" spans="1:8" x14ac:dyDescent="0.25">
      <c r="A1356" s="205">
        <v>43685</v>
      </c>
      <c r="B1356" s="20">
        <f t="shared" si="55"/>
        <v>585.69771717914625</v>
      </c>
      <c r="C1356" s="221">
        <v>4141</v>
      </c>
      <c r="D1356" s="20">
        <f t="shared" si="54"/>
        <v>500.59633946935583</v>
      </c>
      <c r="E1356" s="20">
        <v>549.13499999999999</v>
      </c>
      <c r="F1356" s="152">
        <f>USD_CNY!B1144</f>
        <v>7.0701999999999998</v>
      </c>
      <c r="G1356" s="164">
        <f t="shared" si="52"/>
        <v>65</v>
      </c>
      <c r="H1356" s="164">
        <f t="shared" si="56"/>
        <v>15.110000000000014</v>
      </c>
    </row>
    <row r="1357" spans="1:8" x14ac:dyDescent="0.25">
      <c r="A1357" s="205">
        <v>43686</v>
      </c>
      <c r="B1357" s="20">
        <f t="shared" si="55"/>
        <v>586.92958399211022</v>
      </c>
      <c r="C1357" s="221">
        <v>4154</v>
      </c>
      <c r="D1357" s="20">
        <f t="shared" si="54"/>
        <v>501.64921708727371</v>
      </c>
      <c r="E1357" s="20">
        <v>546.56500000000005</v>
      </c>
      <c r="F1357" s="152">
        <f>USD_CNY!B1145</f>
        <v>7.0775100000000002</v>
      </c>
      <c r="G1357" s="164">
        <f t="shared" si="52"/>
        <v>13</v>
      </c>
      <c r="H1357" s="164">
        <f t="shared" si="56"/>
        <v>-2.5699999999999363</v>
      </c>
    </row>
    <row r="1358" spans="1:8" x14ac:dyDescent="0.25">
      <c r="A1358" s="205">
        <v>43689</v>
      </c>
      <c r="B1358" s="20">
        <f t="shared" si="55"/>
        <v>581.18626307528064</v>
      </c>
      <c r="C1358" s="221">
        <v>4121</v>
      </c>
      <c r="D1358" s="20">
        <f t="shared" si="54"/>
        <v>496.74039579083819</v>
      </c>
      <c r="E1358" s="20">
        <v>544.15</v>
      </c>
      <c r="F1358" s="152">
        <f>USD_CNY!B1146</f>
        <v>7.0906700000000003</v>
      </c>
      <c r="G1358" s="164">
        <f t="shared" si="52"/>
        <v>-33</v>
      </c>
      <c r="H1358" s="164">
        <f t="shared" si="56"/>
        <v>-2.4150000000000773</v>
      </c>
    </row>
    <row r="1359" spans="1:8" x14ac:dyDescent="0.25">
      <c r="A1359" s="205">
        <v>43690</v>
      </c>
      <c r="B1359" s="20">
        <f>+IF(F1359=0,"",C1359/F1359)</f>
        <v>595.09888728905969</v>
      </c>
      <c r="C1359" s="221">
        <v>4224</v>
      </c>
      <c r="D1359" s="20">
        <f>+B1359/1.17</f>
        <v>508.63152759748692</v>
      </c>
      <c r="E1359" s="20">
        <v>552.51</v>
      </c>
      <c r="F1359" s="152">
        <f>USD_CNY!B1147</f>
        <v>7.0979799999999997</v>
      </c>
      <c r="G1359" s="164">
        <f t="shared" si="52"/>
        <v>103</v>
      </c>
      <c r="H1359" s="164">
        <f t="shared" si="56"/>
        <v>8.3600000000000136</v>
      </c>
    </row>
    <row r="1360" spans="1:8" x14ac:dyDescent="0.25">
      <c r="A1360" s="205">
        <v>43691</v>
      </c>
      <c r="B1360" s="20">
        <f>+IF(F1360=0,"",C1360/F1360)</f>
        <v>581.90522080133496</v>
      </c>
      <c r="C1360" s="221">
        <v>4094</v>
      </c>
      <c r="D1360" s="20">
        <f>+B1360/1.17</f>
        <v>497.35488957379062</v>
      </c>
      <c r="E1360" s="20">
        <v>543.83000000000004</v>
      </c>
      <c r="F1360" s="152">
        <f>USD_CNY!B1148</f>
        <v>7.0355100000000004</v>
      </c>
      <c r="G1360" s="164">
        <f t="shared" si="52"/>
        <v>-130</v>
      </c>
      <c r="H1360" s="164">
        <f t="shared" si="56"/>
        <v>-8.67999999999995</v>
      </c>
    </row>
    <row r="1361" spans="1:8" x14ac:dyDescent="0.25">
      <c r="A1361" s="205">
        <v>43692</v>
      </c>
      <c r="B1361" s="20">
        <f>+IF(F1361=0,"",C1361/F1361)</f>
        <v>597.43990824776506</v>
      </c>
      <c r="C1361" s="221">
        <v>4209</v>
      </c>
      <c r="D1361" s="20">
        <f>+B1361/1.17</f>
        <v>510.63240021176506</v>
      </c>
      <c r="E1361" s="20">
        <v>555.24</v>
      </c>
      <c r="F1361" s="152">
        <f>USD_CNY!B1149</f>
        <v>7.0450600000000003</v>
      </c>
      <c r="G1361" s="164">
        <f t="shared" si="52"/>
        <v>115</v>
      </c>
      <c r="H1361" s="164">
        <f t="shared" si="56"/>
        <v>11.409999999999968</v>
      </c>
    </row>
    <row r="1362" spans="1:8" x14ac:dyDescent="0.25">
      <c r="A1362" s="205">
        <v>43693</v>
      </c>
      <c r="B1362" s="20">
        <f>+IF(F1362=0,"",C1362/F1362)</f>
        <v>592.57431639129481</v>
      </c>
      <c r="C1362" s="221">
        <v>4179</v>
      </c>
      <c r="D1362" s="20">
        <f>+B1362/1.17</f>
        <v>506.47377469341438</v>
      </c>
      <c r="E1362" s="20">
        <v>554.27499999999998</v>
      </c>
      <c r="F1362" s="152">
        <f>USD_CNY!B1150</f>
        <v>7.0522799999999997</v>
      </c>
      <c r="G1362" s="164">
        <f t="shared" si="52"/>
        <v>-30</v>
      </c>
      <c r="H1362" s="164">
        <f t="shared" si="56"/>
        <v>-0.96500000000003183</v>
      </c>
    </row>
    <row r="1363" spans="1:8" x14ac:dyDescent="0.25">
      <c r="A1363" s="204"/>
      <c r="B1363" s="20"/>
      <c r="C1363" s="221"/>
      <c r="D1363" s="20"/>
      <c r="E1363" s="20"/>
      <c r="F1363" s="47"/>
    </row>
    <row r="1364" spans="1:8" x14ac:dyDescent="0.25">
      <c r="A1364" s="204"/>
      <c r="B1364" s="20"/>
      <c r="C1364" s="221"/>
      <c r="D1364" s="20"/>
      <c r="E1364" s="20"/>
      <c r="F1364" s="47"/>
    </row>
    <row r="1365" spans="1:8" x14ac:dyDescent="0.25">
      <c r="A1365" s="204"/>
      <c r="B1365" s="20"/>
      <c r="C1365" s="221"/>
      <c r="D1365" s="20"/>
      <c r="E1365" s="20"/>
      <c r="F1365" s="47"/>
    </row>
    <row r="1366" spans="1:8" x14ac:dyDescent="0.25">
      <c r="A1366" s="204"/>
      <c r="B1366" s="20"/>
      <c r="C1366" s="221"/>
      <c r="D1366" s="20"/>
      <c r="E1366" s="20"/>
      <c r="F1366" s="47"/>
    </row>
    <row r="1367" spans="1:8" x14ac:dyDescent="0.25">
      <c r="A1367" s="204"/>
      <c r="B1367" s="20"/>
      <c r="C1367" s="221"/>
      <c r="D1367" s="20"/>
      <c r="E1367" s="20"/>
      <c r="F1367" s="47"/>
    </row>
    <row r="1368" spans="1:8" x14ac:dyDescent="0.25">
      <c r="A1368" s="204"/>
      <c r="B1368" s="20"/>
      <c r="C1368" s="221"/>
      <c r="D1368" s="20"/>
      <c r="E1368" s="20"/>
      <c r="F1368" s="47"/>
    </row>
    <row r="1369" spans="1:8" x14ac:dyDescent="0.25">
      <c r="A1369" s="204"/>
      <c r="B1369" s="20"/>
      <c r="C1369" s="221"/>
      <c r="D1369" s="20"/>
      <c r="E1369" s="20"/>
      <c r="F1369" s="47"/>
    </row>
    <row r="1370" spans="1:8" x14ac:dyDescent="0.25">
      <c r="A1370" s="204"/>
      <c r="B1370" s="20"/>
      <c r="C1370" s="221"/>
      <c r="D1370" s="20"/>
      <c r="E1370" s="20"/>
      <c r="F1370" s="47"/>
    </row>
    <row r="1371" spans="1:8" x14ac:dyDescent="0.25">
      <c r="A1371" s="204"/>
      <c r="B1371" s="20"/>
      <c r="C1371" s="221"/>
      <c r="D1371" s="20"/>
      <c r="E1371" s="20"/>
      <c r="F1371" s="47"/>
    </row>
    <row r="1372" spans="1:8" x14ac:dyDescent="0.25">
      <c r="A1372" s="204"/>
      <c r="B1372" s="20"/>
      <c r="C1372" s="221"/>
      <c r="D1372" s="20"/>
      <c r="E1372" s="20"/>
      <c r="F1372" s="47"/>
    </row>
    <row r="1373" spans="1:8" x14ac:dyDescent="0.25">
      <c r="A1373" s="204"/>
      <c r="B1373" s="20"/>
      <c r="C1373" s="221"/>
      <c r="D1373" s="20"/>
      <c r="E1373" s="20"/>
      <c r="F1373" s="47"/>
    </row>
    <row r="1374" spans="1:8" x14ac:dyDescent="0.25">
      <c r="A1374" s="204"/>
      <c r="B1374" s="20"/>
      <c r="C1374" s="221"/>
      <c r="D1374" s="20"/>
      <c r="E1374" s="20"/>
      <c r="F1374" s="47"/>
    </row>
    <row r="1375" spans="1:8" x14ac:dyDescent="0.25">
      <c r="A1375" s="204"/>
      <c r="B1375" s="20"/>
      <c r="C1375" s="221"/>
      <c r="D1375" s="20"/>
      <c r="E1375" s="20"/>
      <c r="F1375" s="47"/>
    </row>
    <row r="1376" spans="1:8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9"/>
  <sheetViews>
    <sheetView zoomScale="85" zoomScaleNormal="85" workbookViewId="0">
      <pane ySplit="4" topLeftCell="A1347" activePane="bottomLeft" state="frozen"/>
      <selection pane="bottomLeft" activeCell="E1359" sqref="E1359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5" t="s">
        <v>749</v>
      </c>
      <c r="B1" s="425"/>
      <c r="C1" s="425"/>
      <c r="D1" s="425"/>
      <c r="E1" s="425"/>
      <c r="F1" s="425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2278.4654137918619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59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59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59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59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  <row r="1331" spans="1:8" x14ac:dyDescent="0.25">
      <c r="A1331" s="205">
        <v>43655</v>
      </c>
      <c r="B1331" s="3">
        <f t="shared" si="40"/>
        <v>2810.750540082232</v>
      </c>
      <c r="C1331" s="222">
        <v>19360</v>
      </c>
      <c r="D1331" s="3">
        <f t="shared" si="51"/>
        <v>2402.3508889591726</v>
      </c>
      <c r="E1331" s="222">
        <v>2392</v>
      </c>
      <c r="F1331" s="152">
        <f>USD_CNY!B1122</f>
        <v>6.8878399999999997</v>
      </c>
      <c r="G1331" s="164">
        <f t="shared" si="52"/>
        <v>-230</v>
      </c>
      <c r="H1331" s="403">
        <f t="shared" si="53"/>
        <v>-12</v>
      </c>
    </row>
    <row r="1332" spans="1:8" x14ac:dyDescent="0.25">
      <c r="A1332" s="205">
        <v>43656</v>
      </c>
      <c r="B1332" s="3">
        <f t="shared" si="40"/>
        <v>2779.527581912605</v>
      </c>
      <c r="C1332" s="222">
        <v>19150</v>
      </c>
      <c r="D1332" s="3">
        <f t="shared" si="51"/>
        <v>2375.6645999253037</v>
      </c>
      <c r="E1332" s="222">
        <v>2372</v>
      </c>
      <c r="F1332" s="152">
        <f>USD_CNY!B1123</f>
        <v>6.8896600000000001</v>
      </c>
      <c r="G1332" s="164">
        <f t="shared" si="52"/>
        <v>-210</v>
      </c>
      <c r="H1332" s="403">
        <f t="shared" si="53"/>
        <v>-20</v>
      </c>
    </row>
    <row r="1333" spans="1:8" x14ac:dyDescent="0.25">
      <c r="A1333" s="205">
        <v>43657</v>
      </c>
      <c r="B1333" s="3">
        <f t="shared" si="40"/>
        <v>2792.3724678192548</v>
      </c>
      <c r="C1333" s="222">
        <v>19170</v>
      </c>
      <c r="D1333" s="3">
        <f t="shared" si="51"/>
        <v>2386.643134888252</v>
      </c>
      <c r="E1333" s="222">
        <v>2381</v>
      </c>
      <c r="F1333" s="152">
        <f>USD_CNY!B1124</f>
        <v>6.8651299999999997</v>
      </c>
      <c r="G1333" s="164">
        <f t="shared" si="52"/>
        <v>20</v>
      </c>
      <c r="H1333" s="403">
        <f t="shared" si="53"/>
        <v>9</v>
      </c>
    </row>
    <row r="1334" spans="1:8" x14ac:dyDescent="0.25">
      <c r="A1334" s="205">
        <v>43658</v>
      </c>
      <c r="B1334" s="3">
        <f t="shared" si="40"/>
        <v>2782.4968873270577</v>
      </c>
      <c r="C1334" s="222">
        <v>19130</v>
      </c>
      <c r="D1334" s="3">
        <f t="shared" si="51"/>
        <v>2378.2024678009043</v>
      </c>
      <c r="E1334" s="222">
        <v>2404</v>
      </c>
      <c r="F1334" s="152">
        <f>USD_CNY!B1125</f>
        <v>6.8751199999999999</v>
      </c>
      <c r="G1334" s="164">
        <f t="shared" si="52"/>
        <v>-40</v>
      </c>
      <c r="H1334" s="403">
        <f t="shared" si="53"/>
        <v>23</v>
      </c>
    </row>
    <row r="1335" spans="1:8" x14ac:dyDescent="0.25">
      <c r="A1335" s="205">
        <v>43661</v>
      </c>
      <c r="B1335" s="3">
        <f t="shared" si="40"/>
        <v>2805.7961228205236</v>
      </c>
      <c r="C1335" s="222">
        <v>19280</v>
      </c>
      <c r="D1335" s="3">
        <f t="shared" si="51"/>
        <v>2398.1163442910461</v>
      </c>
      <c r="E1335" s="222">
        <v>2426.5</v>
      </c>
      <c r="F1335" s="152">
        <f>USD_CNY!B1126</f>
        <v>6.8714899999999997</v>
      </c>
      <c r="G1335" s="164">
        <f t="shared" si="52"/>
        <v>150</v>
      </c>
      <c r="H1335" s="403">
        <f t="shared" si="53"/>
        <v>22.5</v>
      </c>
    </row>
    <row r="1336" spans="1:8" x14ac:dyDescent="0.25">
      <c r="A1336" s="205">
        <v>43662</v>
      </c>
      <c r="B1336" s="3">
        <f t="shared" si="40"/>
        <v>2806.1365507650321</v>
      </c>
      <c r="C1336" s="222">
        <v>19290</v>
      </c>
      <c r="D1336" s="3">
        <f t="shared" si="51"/>
        <v>2398.4073083461813</v>
      </c>
      <c r="E1336" s="222">
        <v>2461</v>
      </c>
      <c r="F1336" s="152">
        <f>USD_CNY!B1127</f>
        <v>6.8742200000000002</v>
      </c>
      <c r="G1336" s="164">
        <f t="shared" si="52"/>
        <v>10</v>
      </c>
      <c r="H1336" s="403">
        <f t="shared" si="53"/>
        <v>34.5</v>
      </c>
    </row>
    <row r="1337" spans="1:8" x14ac:dyDescent="0.25">
      <c r="A1337" s="205">
        <v>43663</v>
      </c>
      <c r="B1337" s="3">
        <f t="shared" si="40"/>
        <v>2826.7586258989772</v>
      </c>
      <c r="C1337" s="222">
        <v>19460</v>
      </c>
      <c r="D1337" s="3">
        <f t="shared" si="51"/>
        <v>2416.0330135888694</v>
      </c>
      <c r="E1337" s="222">
        <v>2463</v>
      </c>
      <c r="F1337" s="152">
        <f>USD_CNY!B1128</f>
        <v>6.8842100000000004</v>
      </c>
      <c r="G1337" s="164">
        <f t="shared" si="52"/>
        <v>170</v>
      </c>
      <c r="H1337" s="403">
        <f t="shared" si="53"/>
        <v>2</v>
      </c>
    </row>
    <row r="1338" spans="1:8" x14ac:dyDescent="0.25">
      <c r="A1338" s="205">
        <v>43664</v>
      </c>
      <c r="B1338" s="3">
        <f t="shared" si="40"/>
        <v>2832.6552216538166</v>
      </c>
      <c r="C1338" s="222">
        <v>19480</v>
      </c>
      <c r="D1338" s="3">
        <f t="shared" si="51"/>
        <v>2421.0728390203562</v>
      </c>
      <c r="E1338" s="222">
        <v>2469.5</v>
      </c>
      <c r="F1338" s="152">
        <f>USD_CNY!B1129</f>
        <v>6.8769400000000003</v>
      </c>
      <c r="G1338" s="164">
        <f t="shared" si="52"/>
        <v>20</v>
      </c>
      <c r="H1338" s="403">
        <f t="shared" si="53"/>
        <v>6.5</v>
      </c>
    </row>
    <row r="1339" spans="1:8" x14ac:dyDescent="0.25">
      <c r="A1339" s="205">
        <v>43665</v>
      </c>
      <c r="B1339" s="3">
        <f t="shared" si="40"/>
        <v>2852.3387432255136</v>
      </c>
      <c r="C1339" s="222">
        <v>19610</v>
      </c>
      <c r="D1339" s="3">
        <f t="shared" si="51"/>
        <v>2437.8963617312083</v>
      </c>
      <c r="E1339" s="222">
        <v>2477</v>
      </c>
      <c r="F1339" s="152">
        <f>USD_CNY!B1130</f>
        <v>6.8750600000000004</v>
      </c>
      <c r="G1339" s="164">
        <f t="shared" si="52"/>
        <v>130</v>
      </c>
      <c r="H1339" s="403">
        <f t="shared" si="53"/>
        <v>7.5</v>
      </c>
    </row>
    <row r="1340" spans="1:8" x14ac:dyDescent="0.25">
      <c r="A1340" s="205">
        <v>43668</v>
      </c>
      <c r="B1340" s="3">
        <f t="shared" si="40"/>
        <v>2815.5420245447822</v>
      </c>
      <c r="C1340" s="222">
        <v>19370</v>
      </c>
      <c r="D1340" s="3">
        <f t="shared" si="51"/>
        <v>2406.4461748246003</v>
      </c>
      <c r="E1340" s="222">
        <v>2427</v>
      </c>
      <c r="F1340" s="152">
        <f>USD_CNY!B1131</f>
        <v>6.87967</v>
      </c>
      <c r="G1340" s="164">
        <f t="shared" si="52"/>
        <v>-240</v>
      </c>
      <c r="H1340" s="403">
        <f t="shared" si="53"/>
        <v>-50</v>
      </c>
    </row>
    <row r="1341" spans="1:8" x14ac:dyDescent="0.25">
      <c r="A1341" s="205">
        <v>43669</v>
      </c>
      <c r="B1341" s="3">
        <f t="shared" si="40"/>
        <v>2818.043028902372</v>
      </c>
      <c r="C1341" s="222">
        <v>19400</v>
      </c>
      <c r="D1341" s="3">
        <f t="shared" si="51"/>
        <v>2408.5837853866428</v>
      </c>
      <c r="E1341" s="222">
        <v>2398.5</v>
      </c>
      <c r="F1341" s="152">
        <f>USD_CNY!B1132</f>
        <v>6.8842100000000004</v>
      </c>
      <c r="G1341" s="164">
        <f t="shared" si="52"/>
        <v>30</v>
      </c>
      <c r="H1341" s="403">
        <f t="shared" si="53"/>
        <v>-28.5</v>
      </c>
    </row>
    <row r="1342" spans="1:8" x14ac:dyDescent="0.25">
      <c r="A1342" s="205">
        <v>43670</v>
      </c>
      <c r="B1342" s="3">
        <f t="shared" si="40"/>
        <v>2816.6722593372178</v>
      </c>
      <c r="C1342" s="222">
        <v>19390</v>
      </c>
      <c r="D1342" s="3">
        <f t="shared" si="51"/>
        <v>2407.4121874677076</v>
      </c>
      <c r="E1342" s="222">
        <v>2408</v>
      </c>
      <c r="F1342" s="152">
        <f>USD_CNY!B1133</f>
        <v>6.88401</v>
      </c>
      <c r="G1342" s="164">
        <f t="shared" si="52"/>
        <v>-10</v>
      </c>
      <c r="H1342" s="403">
        <f t="shared" si="53"/>
        <v>9.5</v>
      </c>
    </row>
    <row r="1343" spans="1:8" x14ac:dyDescent="0.25">
      <c r="A1343" s="205">
        <v>43671</v>
      </c>
      <c r="B1343" s="3">
        <f t="shared" si="40"/>
        <v>2816.2870664524526</v>
      </c>
      <c r="C1343" s="222">
        <v>19370</v>
      </c>
      <c r="D1343" s="3">
        <f t="shared" si="51"/>
        <v>2407.0829627798739</v>
      </c>
      <c r="E1343" s="222">
        <v>2456</v>
      </c>
      <c r="F1343" s="152">
        <f>USD_CNY!B1134</f>
        <v>6.8778499999999996</v>
      </c>
      <c r="G1343" s="164">
        <f t="shared" si="52"/>
        <v>-20</v>
      </c>
      <c r="H1343" s="403">
        <f t="shared" si="53"/>
        <v>48</v>
      </c>
    </row>
    <row r="1344" spans="1:8" x14ac:dyDescent="0.25">
      <c r="A1344" s="205">
        <v>43672</v>
      </c>
      <c r="B1344" s="3">
        <f t="shared" si="40"/>
        <v>2801.4340085656718</v>
      </c>
      <c r="C1344" s="222">
        <v>19270</v>
      </c>
      <c r="D1344" s="3">
        <f t="shared" si="51"/>
        <v>2394.3880415091212</v>
      </c>
      <c r="E1344" s="222">
        <v>2436</v>
      </c>
      <c r="F1344" s="152">
        <f>USD_CNY!B1135</f>
        <v>6.8786199999999997</v>
      </c>
      <c r="G1344" s="164">
        <f t="shared" si="52"/>
        <v>-100</v>
      </c>
      <c r="H1344" s="403">
        <f t="shared" si="53"/>
        <v>-20</v>
      </c>
    </row>
    <row r="1345" spans="1:8" x14ac:dyDescent="0.25">
      <c r="A1345" s="205">
        <v>43675</v>
      </c>
      <c r="B1345" s="3">
        <f t="shared" si="40"/>
        <v>2824.0724632638621</v>
      </c>
      <c r="C1345" s="222">
        <v>19480</v>
      </c>
      <c r="D1345" s="3">
        <f t="shared" si="51"/>
        <v>2413.7371480887714</v>
      </c>
      <c r="E1345" s="222">
        <v>2423</v>
      </c>
      <c r="F1345" s="152">
        <f>USD_CNY!B1136</f>
        <v>6.8978400000000004</v>
      </c>
      <c r="G1345" s="164">
        <f t="shared" si="52"/>
        <v>210</v>
      </c>
      <c r="H1345" s="403">
        <f t="shared" si="53"/>
        <v>-13</v>
      </c>
    </row>
    <row r="1346" spans="1:8" x14ac:dyDescent="0.25">
      <c r="A1346" s="205">
        <v>43676</v>
      </c>
      <c r="B1346" s="3">
        <f t="shared" si="40"/>
        <v>2860.8088062400757</v>
      </c>
      <c r="C1346" s="222">
        <v>19710</v>
      </c>
      <c r="D1346" s="3">
        <f t="shared" si="51"/>
        <v>2445.1357318291248</v>
      </c>
      <c r="E1346" s="222">
        <v>2472</v>
      </c>
      <c r="F1346" s="152">
        <f>USD_CNY!B1137</f>
        <v>6.8896600000000001</v>
      </c>
      <c r="G1346" s="164">
        <f t="shared" si="52"/>
        <v>230</v>
      </c>
      <c r="H1346" s="403">
        <f t="shared" si="53"/>
        <v>49</v>
      </c>
    </row>
    <row r="1347" spans="1:8" x14ac:dyDescent="0.25">
      <c r="A1347" s="205">
        <v>43677</v>
      </c>
      <c r="B1347" s="3">
        <f t="shared" si="40"/>
        <v>2833.6055162402467</v>
      </c>
      <c r="C1347" s="222">
        <v>19520</v>
      </c>
      <c r="D1347" s="3">
        <f t="shared" si="51"/>
        <v>2421.8850566155957</v>
      </c>
      <c r="E1347" s="222">
        <v>2474</v>
      </c>
      <c r="F1347" s="152">
        <f>USD_CNY!B1138</f>
        <v>6.8887499999999999</v>
      </c>
      <c r="G1347" s="164">
        <f t="shared" si="52"/>
        <v>-190</v>
      </c>
      <c r="H1347" s="403">
        <f t="shared" si="53"/>
        <v>2</v>
      </c>
    </row>
    <row r="1348" spans="1:8" x14ac:dyDescent="0.25">
      <c r="A1348" s="205">
        <v>43678</v>
      </c>
      <c r="B1348" s="3">
        <f t="shared" si="40"/>
        <v>2806.5289793295306</v>
      </c>
      <c r="C1348" s="222">
        <v>19390</v>
      </c>
      <c r="D1348" s="3">
        <f t="shared" si="51"/>
        <v>2398.7427173756673</v>
      </c>
      <c r="E1348" s="222">
        <v>2425.5</v>
      </c>
      <c r="F1348" s="152">
        <f>USD_CNY!B1139</f>
        <v>6.9088900000000004</v>
      </c>
      <c r="G1348" s="164">
        <f t="shared" si="52"/>
        <v>-130</v>
      </c>
      <c r="H1348" s="403">
        <f t="shared" si="53"/>
        <v>-48.5</v>
      </c>
    </row>
    <row r="1349" spans="1:8" x14ac:dyDescent="0.25">
      <c r="A1349" s="205">
        <v>43679</v>
      </c>
      <c r="B1349" s="3">
        <f t="shared" si="40"/>
        <v>2776.3327690614215</v>
      </c>
      <c r="C1349" s="222">
        <v>19320</v>
      </c>
      <c r="D1349" s="3">
        <f t="shared" si="51"/>
        <v>2372.9339906507876</v>
      </c>
      <c r="E1349" s="222">
        <v>2396</v>
      </c>
      <c r="F1349" s="152">
        <f>USD_CNY!B1140</f>
        <v>6.9588200000000002</v>
      </c>
      <c r="G1349" s="164">
        <f t="shared" si="52"/>
        <v>-70</v>
      </c>
      <c r="H1349" s="403">
        <f t="shared" si="53"/>
        <v>-29.5</v>
      </c>
    </row>
    <row r="1350" spans="1:8" x14ac:dyDescent="0.25">
      <c r="A1350" s="205">
        <v>43682</v>
      </c>
      <c r="B1350" s="3">
        <f t="shared" si="40"/>
        <v>2740.4845854805171</v>
      </c>
      <c r="C1350" s="222">
        <v>19400</v>
      </c>
      <c r="D1350" s="3">
        <f t="shared" si="51"/>
        <v>2342.2945175047157</v>
      </c>
      <c r="E1350" s="222">
        <v>2352</v>
      </c>
      <c r="F1350" s="152">
        <f>USD_CNY!B1141</f>
        <v>7.07904</v>
      </c>
      <c r="G1350" s="164">
        <f t="shared" si="52"/>
        <v>80</v>
      </c>
      <c r="H1350" s="403">
        <f t="shared" si="53"/>
        <v>-44</v>
      </c>
    </row>
    <row r="1351" spans="1:8" x14ac:dyDescent="0.25">
      <c r="A1351" s="205">
        <v>43683</v>
      </c>
      <c r="B1351" s="3">
        <f t="shared" si="40"/>
        <v>2726.832169837845</v>
      </c>
      <c r="C1351" s="222">
        <v>19300</v>
      </c>
      <c r="D1351" s="3">
        <f t="shared" si="51"/>
        <v>2330.6257861861923</v>
      </c>
      <c r="E1351" s="222">
        <v>2321</v>
      </c>
      <c r="F1351" s="152">
        <f>USD_CNY!B1142</f>
        <v>7.0778100000000004</v>
      </c>
      <c r="G1351" s="164">
        <f t="shared" si="52"/>
        <v>-100</v>
      </c>
      <c r="H1351" s="403">
        <f t="shared" si="53"/>
        <v>-31</v>
      </c>
    </row>
    <row r="1352" spans="1:8" x14ac:dyDescent="0.25">
      <c r="A1352" s="205">
        <v>43684</v>
      </c>
      <c r="B1352" s="3">
        <f t="shared" si="40"/>
        <v>2703.2218336713536</v>
      </c>
      <c r="C1352" s="222">
        <v>19140</v>
      </c>
      <c r="D1352" s="3">
        <f t="shared" si="51"/>
        <v>2310.4460116849177</v>
      </c>
      <c r="E1352" s="222">
        <v>2328</v>
      </c>
      <c r="F1352" s="152">
        <f>USD_CNY!B1143</f>
        <v>7.0804400000000003</v>
      </c>
      <c r="G1352" s="164">
        <f t="shared" si="52"/>
        <v>-160</v>
      </c>
      <c r="H1352" s="403">
        <f t="shared" si="53"/>
        <v>7</v>
      </c>
    </row>
    <row r="1353" spans="1:8" x14ac:dyDescent="0.25">
      <c r="A1353" s="205">
        <v>43685</v>
      </c>
      <c r="B1353" s="3">
        <f t="shared" si="40"/>
        <v>2681.6780289100734</v>
      </c>
      <c r="C1353" s="222">
        <v>18960</v>
      </c>
      <c r="D1353" s="3">
        <f t="shared" si="51"/>
        <v>2292.0325033419431</v>
      </c>
      <c r="E1353" s="222">
        <v>2258</v>
      </c>
      <c r="F1353" s="152">
        <f>USD_CNY!B1144</f>
        <v>7.0701999999999998</v>
      </c>
      <c r="G1353" s="164">
        <f t="shared" si="52"/>
        <v>-180</v>
      </c>
      <c r="H1353" s="403">
        <f t="shared" si="53"/>
        <v>-70</v>
      </c>
    </row>
    <row r="1354" spans="1:8" x14ac:dyDescent="0.25">
      <c r="A1354" s="205">
        <v>43686</v>
      </c>
      <c r="B1354" s="3">
        <f t="shared" si="40"/>
        <v>2691.6245967861578</v>
      </c>
      <c r="C1354" s="222">
        <v>19050</v>
      </c>
      <c r="D1354" s="3">
        <f t="shared" si="51"/>
        <v>2300.5338434069727</v>
      </c>
      <c r="E1354" s="222">
        <v>2272</v>
      </c>
      <c r="F1354" s="152">
        <f>USD_CNY!B1145</f>
        <v>7.0775100000000002</v>
      </c>
      <c r="G1354" s="164">
        <f t="shared" si="52"/>
        <v>90</v>
      </c>
      <c r="H1354" s="403">
        <f t="shared" si="53"/>
        <v>14</v>
      </c>
    </row>
    <row r="1355" spans="1:8" x14ac:dyDescent="0.25">
      <c r="A1355" s="205">
        <v>43689</v>
      </c>
      <c r="B1355" s="3">
        <f t="shared" si="40"/>
        <v>2645.730234237385</v>
      </c>
      <c r="C1355" s="222">
        <v>18760</v>
      </c>
      <c r="D1355" s="3">
        <f t="shared" si="51"/>
        <v>2261.3078925105856</v>
      </c>
      <c r="E1355" s="222">
        <v>2262.5</v>
      </c>
      <c r="F1355" s="152">
        <f>USD_CNY!B1146</f>
        <v>7.0906700000000003</v>
      </c>
      <c r="G1355" s="164">
        <f t="shared" si="52"/>
        <v>-290</v>
      </c>
      <c r="H1355" s="403">
        <f t="shared" si="53"/>
        <v>-9.5</v>
      </c>
    </row>
    <row r="1356" spans="1:8" x14ac:dyDescent="0.25">
      <c r="A1356" s="205">
        <v>43690</v>
      </c>
      <c r="B1356" s="3">
        <f t="shared" si="40"/>
        <v>2674.0002085100268</v>
      </c>
      <c r="C1356" s="222">
        <v>18980</v>
      </c>
      <c r="D1356" s="3">
        <f t="shared" si="51"/>
        <v>2285.4702636837837</v>
      </c>
      <c r="E1356" s="222">
        <v>2239</v>
      </c>
      <c r="F1356" s="152">
        <f>USD_CNY!B1147</f>
        <v>7.0979799999999997</v>
      </c>
      <c r="G1356" s="164">
        <f t="shared" si="52"/>
        <v>220</v>
      </c>
      <c r="H1356" s="403">
        <f t="shared" si="53"/>
        <v>-23.5</v>
      </c>
    </row>
    <row r="1357" spans="1:8" x14ac:dyDescent="0.25">
      <c r="A1357" s="205">
        <v>43691</v>
      </c>
      <c r="B1357" s="3">
        <f t="shared" si="40"/>
        <v>2700.5860271678953</v>
      </c>
      <c r="C1357" s="222">
        <v>19000</v>
      </c>
      <c r="D1357" s="3">
        <f t="shared" si="51"/>
        <v>2308.1931856135857</v>
      </c>
      <c r="E1357" s="222">
        <v>2263</v>
      </c>
      <c r="F1357" s="152">
        <f>USD_CNY!B1148</f>
        <v>7.0355100000000004</v>
      </c>
      <c r="G1357" s="164">
        <f t="shared" si="52"/>
        <v>20</v>
      </c>
      <c r="H1357" s="403">
        <f t="shared" si="53"/>
        <v>24</v>
      </c>
    </row>
    <row r="1358" spans="1:8" x14ac:dyDescent="0.25">
      <c r="A1358" s="205">
        <v>43692</v>
      </c>
      <c r="B1358" s="3">
        <f t="shared" si="40"/>
        <v>2679.8920094363993</v>
      </c>
      <c r="C1358" s="222">
        <v>18880</v>
      </c>
      <c r="D1358" s="3">
        <f t="shared" si="51"/>
        <v>2290.5059909712818</v>
      </c>
      <c r="E1358" s="222">
        <v>2269</v>
      </c>
      <c r="F1358" s="152">
        <f>USD_CNY!B1149</f>
        <v>7.0450600000000003</v>
      </c>
      <c r="G1358" s="164">
        <f t="shared" si="52"/>
        <v>-120</v>
      </c>
      <c r="H1358" s="403">
        <f t="shared" si="53"/>
        <v>6</v>
      </c>
    </row>
    <row r="1359" spans="1:8" x14ac:dyDescent="0.25">
      <c r="A1359" s="205">
        <v>43693</v>
      </c>
      <c r="B1359" s="3">
        <f t="shared" si="40"/>
        <v>2665.8045341364782</v>
      </c>
      <c r="C1359" s="222">
        <v>18800</v>
      </c>
      <c r="D1359" s="3">
        <f t="shared" si="51"/>
        <v>2278.4654137918619</v>
      </c>
      <c r="E1359" s="222">
        <v>2262</v>
      </c>
      <c r="F1359" s="152">
        <f>USD_CNY!B1150</f>
        <v>7.0522799999999997</v>
      </c>
      <c r="G1359" s="164">
        <f t="shared" si="52"/>
        <v>-80</v>
      </c>
      <c r="H1359" s="403">
        <f t="shared" si="53"/>
        <v>-7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6"/>
  <sheetViews>
    <sheetView zoomScale="115" zoomScaleNormal="115" workbookViewId="0">
      <pane ySplit="5" topLeftCell="A893" activePane="bottomLeft" state="frozen"/>
      <selection pane="bottomLeft" activeCell="J901" sqref="J901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906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906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906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4">
        <v>43655</v>
      </c>
      <c r="B878" s="95">
        <f t="shared" si="28"/>
        <v>14663.52296220586</v>
      </c>
      <c r="C878" s="254">
        <v>101000</v>
      </c>
      <c r="D878" s="95">
        <f t="shared" si="45"/>
        <v>12532.925608722957</v>
      </c>
      <c r="E878" s="254">
        <v>12525</v>
      </c>
      <c r="F878" s="159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4">
        <v>43656</v>
      </c>
      <c r="B879" s="95">
        <f t="shared" si="28"/>
        <v>14935.424970172693</v>
      </c>
      <c r="C879" s="254">
        <v>102900</v>
      </c>
      <c r="D879" s="95">
        <f t="shared" si="45"/>
        <v>12765.32048732709</v>
      </c>
      <c r="E879" s="254">
        <v>12560</v>
      </c>
      <c r="F879" s="159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4">
        <v>43657</v>
      </c>
      <c r="B880" s="95">
        <f t="shared" si="28"/>
        <v>15047.056647142881</v>
      </c>
      <c r="C880" s="254">
        <v>103300</v>
      </c>
      <c r="D880" s="95">
        <f t="shared" si="45"/>
        <v>12860.732177045198</v>
      </c>
      <c r="E880" s="254">
        <v>12790</v>
      </c>
      <c r="F880" s="159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4">
        <v>43658</v>
      </c>
      <c r="B881" s="95">
        <f t="shared" si="28"/>
        <v>15076.100489882359</v>
      </c>
      <c r="C881" s="254">
        <v>103650</v>
      </c>
      <c r="D881" s="95">
        <f t="shared" si="45"/>
        <v>12885.555974258428</v>
      </c>
      <c r="E881" s="254">
        <v>13909</v>
      </c>
      <c r="F881" s="159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4">
        <v>43661</v>
      </c>
      <c r="B882" s="95">
        <f t="shared" si="28"/>
        <v>15447.886848412791</v>
      </c>
      <c r="C882" s="254">
        <v>106150</v>
      </c>
      <c r="D882" s="95">
        <f t="shared" si="45"/>
        <v>13203.322092660506</v>
      </c>
      <c r="E882" s="254">
        <v>13205</v>
      </c>
      <c r="F882" s="159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4">
        <v>43662</v>
      </c>
      <c r="B883" s="95">
        <f t="shared" si="28"/>
        <v>15565.40232928245</v>
      </c>
      <c r="C883" s="254">
        <v>107000</v>
      </c>
      <c r="D883" s="95">
        <f t="shared" si="45"/>
        <v>13303.762674600384</v>
      </c>
      <c r="E883" s="254">
        <v>13350</v>
      </c>
      <c r="F883" s="159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4">
        <v>43663</v>
      </c>
      <c r="B884" s="95">
        <f t="shared" si="28"/>
        <v>15945.911005039066</v>
      </c>
      <c r="C884" s="254">
        <v>109775</v>
      </c>
      <c r="D884" s="95">
        <f t="shared" si="45"/>
        <v>13628.983764990657</v>
      </c>
      <c r="E884" s="254">
        <v>13920</v>
      </c>
      <c r="F884" s="159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4">
        <v>43664</v>
      </c>
      <c r="B885" s="95">
        <f t="shared" si="28"/>
        <v>16678.929872879507</v>
      </c>
      <c r="C885" s="254">
        <v>114700</v>
      </c>
      <c r="D885" s="95">
        <f t="shared" si="45"/>
        <v>14255.495617845734</v>
      </c>
      <c r="E885" s="254">
        <v>14230</v>
      </c>
      <c r="F885" s="159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4">
        <v>43665</v>
      </c>
      <c r="B886" s="95">
        <f t="shared" si="28"/>
        <v>17236.213211230155</v>
      </c>
      <c r="C886" s="254">
        <v>118500</v>
      </c>
      <c r="D886" s="95">
        <f t="shared" si="45"/>
        <v>14731.806163444578</v>
      </c>
      <c r="E886" s="254">
        <v>14685</v>
      </c>
      <c r="F886" s="159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4">
        <v>43668</v>
      </c>
      <c r="B887" s="95">
        <f t="shared" si="28"/>
        <v>16788.595964632026</v>
      </c>
      <c r="C887" s="254">
        <v>115500</v>
      </c>
      <c r="D887" s="95">
        <f t="shared" si="45"/>
        <v>14349.227320198313</v>
      </c>
      <c r="E887" s="254">
        <v>14425</v>
      </c>
      <c r="F887" s="159">
        <f>USD_CNY!B1131</f>
        <v>6.87967</v>
      </c>
      <c r="G887" s="95">
        <f t="shared" ref="G887:G906" si="48">+C887-C886</f>
        <v>-3000</v>
      </c>
      <c r="H887" s="95">
        <f t="shared" si="47"/>
        <v>-260</v>
      </c>
    </row>
    <row r="888" spans="1:8" x14ac:dyDescent="0.2">
      <c r="A888" s="314">
        <v>43669</v>
      </c>
      <c r="B888" s="95">
        <f t="shared" si="28"/>
        <v>16508.793311069825</v>
      </c>
      <c r="C888" s="254">
        <v>113650</v>
      </c>
      <c r="D888" s="95">
        <f t="shared" si="45"/>
        <v>14110.079753051134</v>
      </c>
      <c r="E888" s="254">
        <v>14310</v>
      </c>
      <c r="F888" s="159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4">
        <v>43670</v>
      </c>
      <c r="B889" s="95">
        <f t="shared" si="28"/>
        <v>16342.219142621814</v>
      </c>
      <c r="C889" s="254">
        <v>112500</v>
      </c>
      <c r="D889" s="95">
        <f t="shared" si="45"/>
        <v>13967.708668907535</v>
      </c>
      <c r="E889" s="254">
        <v>14305</v>
      </c>
      <c r="F889" s="159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4">
        <v>43671</v>
      </c>
      <c r="B890" s="95">
        <f t="shared" si="28"/>
        <v>16458.631694497555</v>
      </c>
      <c r="C890" s="254">
        <v>113200</v>
      </c>
      <c r="D890" s="95">
        <f t="shared" si="45"/>
        <v>14067.206576493638</v>
      </c>
      <c r="E890" s="254">
        <v>14475</v>
      </c>
      <c r="F890" s="159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4">
        <v>43672</v>
      </c>
      <c r="B891" s="95">
        <f t="shared" si="28"/>
        <v>16238.722301857058</v>
      </c>
      <c r="C891" s="254">
        <v>111700</v>
      </c>
      <c r="D891" s="95">
        <f t="shared" si="45"/>
        <v>13879.249830647059</v>
      </c>
      <c r="E891" s="254">
        <v>13995</v>
      </c>
      <c r="F891" s="159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4">
        <v>43675</v>
      </c>
      <c r="B892" s="95">
        <f t="shared" si="28"/>
        <v>16091.994015517901</v>
      </c>
      <c r="C892" s="254">
        <v>111000</v>
      </c>
      <c r="D892" s="95">
        <f t="shared" si="45"/>
        <v>13753.841038904189</v>
      </c>
      <c r="E892" s="254">
        <v>14060</v>
      </c>
      <c r="F892" s="159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4">
        <v>43676</v>
      </c>
      <c r="B893" s="95">
        <f t="shared" si="28"/>
        <v>16372.360900247617</v>
      </c>
      <c r="C893" s="254">
        <v>112800</v>
      </c>
      <c r="D893" s="95">
        <f t="shared" si="45"/>
        <v>13993.470854912493</v>
      </c>
      <c r="E893" s="254">
        <v>13990</v>
      </c>
      <c r="F893" s="159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4">
        <v>43677</v>
      </c>
      <c r="B894" s="95">
        <f t="shared" si="28"/>
        <v>16360.007258210851</v>
      </c>
      <c r="C894" s="254">
        <v>112700</v>
      </c>
      <c r="D894" s="95">
        <f t="shared" si="45"/>
        <v>13982.912186505002</v>
      </c>
      <c r="E894" s="254">
        <v>14205</v>
      </c>
      <c r="F894" s="159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4">
        <v>43678</v>
      </c>
      <c r="B895" s="95">
        <f t="shared" si="28"/>
        <v>16464.294553828473</v>
      </c>
      <c r="C895" s="254">
        <v>113750</v>
      </c>
      <c r="D895" s="95">
        <f t="shared" si="45"/>
        <v>14072.046627203825</v>
      </c>
      <c r="E895" s="254">
        <v>14360</v>
      </c>
      <c r="F895" s="159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4">
        <v>43679</v>
      </c>
      <c r="B896" s="95">
        <f t="shared" si="28"/>
        <v>16475.494408534782</v>
      </c>
      <c r="C896" s="254">
        <v>114650</v>
      </c>
      <c r="D896" s="95">
        <f t="shared" si="45"/>
        <v>14081.619152593832</v>
      </c>
      <c r="E896" s="254">
        <v>14290</v>
      </c>
      <c r="F896" s="159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4">
        <v>43682</v>
      </c>
      <c r="B897" s="95">
        <f t="shared" si="28"/>
        <v>16499.412349697133</v>
      </c>
      <c r="C897" s="254">
        <v>116800</v>
      </c>
      <c r="D897" s="95">
        <f t="shared" si="45"/>
        <v>14102.061837347977</v>
      </c>
      <c r="E897" s="254">
        <v>14520</v>
      </c>
      <c r="F897" s="159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4">
        <v>43683</v>
      </c>
      <c r="B898" s="95">
        <f t="shared" si="28"/>
        <v>16770.72427770737</v>
      </c>
      <c r="C898" s="254">
        <v>118700</v>
      </c>
      <c r="D898" s="95">
        <f t="shared" si="45"/>
        <v>14333.952374108863</v>
      </c>
      <c r="E898" s="254">
        <v>14860</v>
      </c>
      <c r="F898" s="159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4">
        <v>43684</v>
      </c>
      <c r="B899" s="95">
        <f t="shared" si="28"/>
        <v>16743.309737812902</v>
      </c>
      <c r="C899" s="254">
        <v>118550</v>
      </c>
      <c r="D899" s="95">
        <f t="shared" si="45"/>
        <v>14310.521143429833</v>
      </c>
      <c r="E899" s="254">
        <v>15020</v>
      </c>
      <c r="F899" s="159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4">
        <v>43685</v>
      </c>
      <c r="B900" s="95">
        <f t="shared" si="28"/>
        <v>17665.695454159712</v>
      </c>
      <c r="C900" s="254">
        <v>124900</v>
      </c>
      <c r="D900" s="95">
        <f t="shared" si="45"/>
        <v>15098.88500355531</v>
      </c>
      <c r="E900" s="254">
        <v>14740</v>
      </c>
      <c r="F900" s="159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4">
        <v>43686</v>
      </c>
      <c r="B901" s="95">
        <f t="shared" si="28"/>
        <v>17795.806717334202</v>
      </c>
      <c r="C901" s="254">
        <v>125950</v>
      </c>
      <c r="D901" s="95">
        <f t="shared" si="45"/>
        <v>15210.091211396755</v>
      </c>
      <c r="E901" s="254">
        <v>15495</v>
      </c>
      <c r="F901" s="159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4">
        <v>43689</v>
      </c>
      <c r="B902" s="95">
        <f t="shared" si="28"/>
        <v>17381.996341671518</v>
      </c>
      <c r="C902" s="254">
        <v>123250</v>
      </c>
      <c r="D902" s="95">
        <f t="shared" si="45"/>
        <v>14856.407129633777</v>
      </c>
      <c r="E902" s="254">
        <v>15620</v>
      </c>
      <c r="F902" s="159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4">
        <v>43690</v>
      </c>
      <c r="B903" s="95">
        <f t="shared" si="28"/>
        <v>17455.670486532788</v>
      </c>
      <c r="C903" s="254">
        <v>123900</v>
      </c>
      <c r="D903" s="95">
        <f t="shared" si="45"/>
        <v>14919.37648421606</v>
      </c>
      <c r="E903" s="254">
        <v>15635</v>
      </c>
      <c r="F903" s="159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4">
        <v>43691</v>
      </c>
      <c r="B904" s="95">
        <f t="shared" si="28"/>
        <v>17496.954733914099</v>
      </c>
      <c r="C904" s="254">
        <v>123100</v>
      </c>
      <c r="D904" s="95">
        <f t="shared" si="45"/>
        <v>14954.662165738548</v>
      </c>
      <c r="E904" s="254">
        <v>15725</v>
      </c>
      <c r="F904" s="159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4">
        <v>43692</v>
      </c>
      <c r="B905" s="95">
        <f t="shared" si="28"/>
        <v>17551.30545375057</v>
      </c>
      <c r="C905" s="254">
        <v>123650</v>
      </c>
      <c r="D905" s="95">
        <f t="shared" si="45"/>
        <v>15001.115772436386</v>
      </c>
      <c r="E905" s="254">
        <v>16050</v>
      </c>
      <c r="F905" s="159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4">
        <v>43693</v>
      </c>
      <c r="B906" s="95">
        <f t="shared" si="28"/>
        <v>17958.731077041753</v>
      </c>
      <c r="C906" s="254">
        <v>126650</v>
      </c>
      <c r="D906" s="95">
        <f t="shared" si="45"/>
        <v>15349.342800890388</v>
      </c>
      <c r="E906" s="254">
        <v>15990</v>
      </c>
      <c r="F906" s="159">
        <f>USD_CNY!B1150</f>
        <v>7.0522799999999997</v>
      </c>
      <c r="G906" s="95">
        <f t="shared" si="48"/>
        <v>3000</v>
      </c>
      <c r="H906" s="95">
        <f t="shared" si="47"/>
        <v>-60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J242" sqref="J242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41" si="38">+IF(F198=0,"",C198/F198)</f>
        <v>259.72002181648185</v>
      </c>
      <c r="C198" s="333">
        <v>1800</v>
      </c>
      <c r="D198" s="1">
        <f t="shared" ref="D198:D241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 t="shared" ref="G207:G241" si="40"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 t="shared" si="40"/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 t="shared" si="40"/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 t="shared" si="40"/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 t="shared" si="40"/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 t="shared" si="40"/>
        <v>0</v>
      </c>
    </row>
    <row r="213" spans="1:7" x14ac:dyDescent="0.25">
      <c r="A213" s="314">
        <v>43655</v>
      </c>
      <c r="B213" s="1">
        <f t="shared" si="38"/>
        <v>261.33011219772817</v>
      </c>
      <c r="C213" s="333">
        <v>1800</v>
      </c>
      <c r="D213" s="1">
        <f t="shared" si="39"/>
        <v>223.35907025446855</v>
      </c>
      <c r="F213" s="1">
        <f>USD_CNY!B1122</f>
        <v>6.8878399999999997</v>
      </c>
      <c r="G213" s="323">
        <f t="shared" si="40"/>
        <v>0</v>
      </c>
    </row>
    <row r="214" spans="1:7" x14ac:dyDescent="0.25">
      <c r="A214" s="314">
        <v>43656</v>
      </c>
      <c r="B214" s="1">
        <f t="shared" si="38"/>
        <v>261.26107819544069</v>
      </c>
      <c r="C214" s="333">
        <v>1800</v>
      </c>
      <c r="D214" s="1">
        <f t="shared" si="39"/>
        <v>223.30006683370999</v>
      </c>
      <c r="F214" s="1">
        <f>USD_CNY!B1123</f>
        <v>6.8896600000000001</v>
      </c>
      <c r="G214" s="323">
        <f t="shared" si="40"/>
        <v>0</v>
      </c>
    </row>
    <row r="215" spans="1:7" x14ac:dyDescent="0.25">
      <c r="A215" s="314">
        <v>43657</v>
      </c>
      <c r="B215" s="1">
        <f t="shared" si="38"/>
        <v>262.19459791730094</v>
      </c>
      <c r="C215" s="333">
        <v>1800</v>
      </c>
      <c r="D215" s="1">
        <f t="shared" si="39"/>
        <v>224.09794693786407</v>
      </c>
      <c r="F215" s="1">
        <f>USD_CNY!B1124</f>
        <v>6.8651299999999997</v>
      </c>
      <c r="G215" s="323">
        <f t="shared" si="40"/>
        <v>0</v>
      </c>
    </row>
    <row r="216" spans="1:7" x14ac:dyDescent="0.25">
      <c r="A216" s="314">
        <v>43658</v>
      </c>
      <c r="B216" s="1">
        <f t="shared" si="38"/>
        <v>261.81361198059091</v>
      </c>
      <c r="C216" s="333">
        <v>1800</v>
      </c>
      <c r="D216" s="1">
        <f t="shared" si="39"/>
        <v>223.772317932129</v>
      </c>
      <c r="F216" s="1">
        <f>USD_CNY!B1125</f>
        <v>6.8751199999999999</v>
      </c>
      <c r="G216" s="323">
        <f t="shared" si="40"/>
        <v>0</v>
      </c>
    </row>
    <row r="217" spans="1:7" x14ac:dyDescent="0.25">
      <c r="A217" s="314">
        <v>43661</v>
      </c>
      <c r="B217" s="1">
        <f t="shared" si="38"/>
        <v>261.95192018033936</v>
      </c>
      <c r="C217" s="333">
        <v>1800</v>
      </c>
      <c r="D217" s="1">
        <f t="shared" si="39"/>
        <v>223.89053006866612</v>
      </c>
      <c r="F217" s="1">
        <f>USD_CNY!B1126</f>
        <v>6.8714899999999997</v>
      </c>
      <c r="G217" s="323">
        <f t="shared" si="40"/>
        <v>0</v>
      </c>
    </row>
    <row r="218" spans="1:7" x14ac:dyDescent="0.25">
      <c r="A218" s="314">
        <v>43662</v>
      </c>
      <c r="B218" s="1">
        <f t="shared" si="38"/>
        <v>261.84788965148044</v>
      </c>
      <c r="C218" s="333">
        <v>1800</v>
      </c>
      <c r="D218" s="1">
        <f t="shared" si="39"/>
        <v>223.80161508673544</v>
      </c>
      <c r="F218" s="1">
        <f>USD_CNY!B1127</f>
        <v>6.8742200000000002</v>
      </c>
      <c r="G218" s="323">
        <f t="shared" si="40"/>
        <v>0</v>
      </c>
    </row>
    <row r="219" spans="1:7" x14ac:dyDescent="0.25">
      <c r="A219" s="314">
        <v>43663</v>
      </c>
      <c r="B219" s="1">
        <f t="shared" si="38"/>
        <v>261.46790989815821</v>
      </c>
      <c r="C219" s="333">
        <v>1800</v>
      </c>
      <c r="D219" s="1">
        <f t="shared" si="39"/>
        <v>223.4768460668019</v>
      </c>
      <c r="F219" s="1">
        <f>USD_CNY!B1128</f>
        <v>6.8842100000000004</v>
      </c>
      <c r="G219" s="323">
        <f t="shared" si="40"/>
        <v>0</v>
      </c>
    </row>
    <row r="220" spans="1:7" x14ac:dyDescent="0.25">
      <c r="A220" s="314">
        <v>43664</v>
      </c>
      <c r="B220" s="1">
        <f t="shared" si="38"/>
        <v>261.74432232940813</v>
      </c>
      <c r="C220" s="333">
        <v>1800</v>
      </c>
      <c r="D220" s="1">
        <f t="shared" si="39"/>
        <v>223.71309600804116</v>
      </c>
      <c r="F220" s="1">
        <f>USD_CNY!B1129</f>
        <v>6.8769400000000003</v>
      </c>
      <c r="G220" s="323">
        <f t="shared" si="40"/>
        <v>0</v>
      </c>
    </row>
    <row r="221" spans="1:7" x14ac:dyDescent="0.25">
      <c r="A221" s="314">
        <v>43665</v>
      </c>
      <c r="B221" s="1">
        <f t="shared" si="38"/>
        <v>261.8158968794454</v>
      </c>
      <c r="C221" s="333">
        <v>1800</v>
      </c>
      <c r="D221" s="1">
        <f t="shared" si="39"/>
        <v>223.77427083713283</v>
      </c>
      <c r="F221" s="1">
        <f>USD_CNY!B1130</f>
        <v>6.8750600000000004</v>
      </c>
      <c r="G221" s="323">
        <f t="shared" si="40"/>
        <v>0</v>
      </c>
    </row>
    <row r="222" spans="1:7" x14ac:dyDescent="0.25">
      <c r="A222" s="314">
        <v>43668</v>
      </c>
      <c r="B222" s="1">
        <f t="shared" si="38"/>
        <v>261.64045659166794</v>
      </c>
      <c r="C222" s="333">
        <v>1800</v>
      </c>
      <c r="D222" s="1">
        <f t="shared" si="39"/>
        <v>223.62432187322048</v>
      </c>
      <c r="F222" s="1">
        <f>USD_CNY!B1131</f>
        <v>6.87967</v>
      </c>
      <c r="G222" s="323">
        <f t="shared" si="40"/>
        <v>0</v>
      </c>
    </row>
    <row r="223" spans="1:7" x14ac:dyDescent="0.25">
      <c r="A223" s="314">
        <v>43669</v>
      </c>
      <c r="B223" s="1">
        <f t="shared" si="38"/>
        <v>261.46790989815821</v>
      </c>
      <c r="C223" s="333">
        <v>1800</v>
      </c>
      <c r="D223" s="1">
        <f t="shared" si="39"/>
        <v>223.4768460668019</v>
      </c>
      <c r="F223" s="1">
        <f>USD_CNY!B1132</f>
        <v>6.8842100000000004</v>
      </c>
      <c r="G223" s="323">
        <f t="shared" si="40"/>
        <v>0</v>
      </c>
    </row>
    <row r="224" spans="1:7" x14ac:dyDescent="0.25">
      <c r="A224" s="314">
        <v>43670</v>
      </c>
      <c r="B224" s="1">
        <f t="shared" si="38"/>
        <v>261.47550628194904</v>
      </c>
      <c r="C224" s="333">
        <v>1800</v>
      </c>
      <c r="D224" s="1">
        <f t="shared" si="39"/>
        <v>223.48333870252057</v>
      </c>
      <c r="F224" s="1">
        <f>USD_CNY!B1133</f>
        <v>6.88401</v>
      </c>
      <c r="G224" s="323">
        <f t="shared" si="40"/>
        <v>0</v>
      </c>
    </row>
    <row r="225" spans="1:7" x14ac:dyDescent="0.25">
      <c r="A225" s="314">
        <v>43671</v>
      </c>
      <c r="B225" s="1">
        <f t="shared" si="38"/>
        <v>261.70969125526148</v>
      </c>
      <c r="C225" s="333">
        <v>1800</v>
      </c>
      <c r="D225" s="1">
        <f t="shared" si="39"/>
        <v>223.68349679936878</v>
      </c>
      <c r="F225" s="1">
        <f>USD_CNY!B1134</f>
        <v>6.8778499999999996</v>
      </c>
      <c r="G225" s="323">
        <f t="shared" si="40"/>
        <v>0</v>
      </c>
    </row>
    <row r="226" spans="1:7" x14ac:dyDescent="0.25">
      <c r="A226" s="314">
        <v>43672</v>
      </c>
      <c r="B226" s="1">
        <f t="shared" si="38"/>
        <v>261.68039519554793</v>
      </c>
      <c r="C226" s="333">
        <v>1800</v>
      </c>
      <c r="D226" s="1">
        <f t="shared" si="39"/>
        <v>223.65845743209226</v>
      </c>
      <c r="F226" s="1">
        <f>USD_CNY!B1135</f>
        <v>6.8786199999999997</v>
      </c>
      <c r="G226" s="323">
        <f t="shared" si="40"/>
        <v>0</v>
      </c>
    </row>
    <row r="227" spans="1:7" x14ac:dyDescent="0.25">
      <c r="A227" s="314">
        <v>43675</v>
      </c>
      <c r="B227" s="1">
        <f t="shared" si="38"/>
        <v>260.95125430569567</v>
      </c>
      <c r="C227" s="333">
        <v>1800</v>
      </c>
      <c r="D227" s="1">
        <f t="shared" si="39"/>
        <v>223.0352600903382</v>
      </c>
      <c r="F227" s="1">
        <f>USD_CNY!B1136</f>
        <v>6.8978400000000004</v>
      </c>
      <c r="G227" s="323">
        <f t="shared" si="40"/>
        <v>0</v>
      </c>
    </row>
    <row r="228" spans="1:7" x14ac:dyDescent="0.25">
      <c r="A228" s="314">
        <v>43676</v>
      </c>
      <c r="B228" s="1">
        <f t="shared" si="38"/>
        <v>261.26107819544069</v>
      </c>
      <c r="C228" s="333">
        <v>1800</v>
      </c>
      <c r="D228" s="1">
        <f t="shared" si="39"/>
        <v>223.30006683370999</v>
      </c>
      <c r="F228" s="1">
        <f>USD_CNY!B1137</f>
        <v>6.8896600000000001</v>
      </c>
      <c r="G228" s="323">
        <f t="shared" si="40"/>
        <v>0</v>
      </c>
    </row>
    <row r="229" spans="1:7" x14ac:dyDescent="0.25">
      <c r="A229" s="314">
        <v>43677</v>
      </c>
      <c r="B229" s="1">
        <f t="shared" si="38"/>
        <v>261.295590636908</v>
      </c>
      <c r="C229" s="333">
        <v>1800</v>
      </c>
      <c r="D229" s="1">
        <f t="shared" si="39"/>
        <v>223.32956464692992</v>
      </c>
      <c r="F229" s="1">
        <f>USD_CNY!B1138</f>
        <v>6.8887499999999999</v>
      </c>
      <c r="G229" s="323">
        <f t="shared" si="40"/>
        <v>0</v>
      </c>
    </row>
    <row r="230" spans="1:7" x14ac:dyDescent="0.25">
      <c r="A230" s="314">
        <v>43678</v>
      </c>
      <c r="B230" s="1">
        <f t="shared" si="38"/>
        <v>260.5338918408022</v>
      </c>
      <c r="C230" s="333">
        <v>1800</v>
      </c>
      <c r="D230" s="1">
        <f t="shared" si="39"/>
        <v>222.67854003487369</v>
      </c>
      <c r="F230" s="1">
        <f>USD_CNY!B1139</f>
        <v>6.9088900000000004</v>
      </c>
      <c r="G230" s="323">
        <f t="shared" si="40"/>
        <v>0</v>
      </c>
    </row>
    <row r="231" spans="1:7" x14ac:dyDescent="0.25">
      <c r="A231" s="314">
        <v>43679</v>
      </c>
      <c r="B231" s="1">
        <f t="shared" si="38"/>
        <v>258.66454370137467</v>
      </c>
      <c r="C231" s="333">
        <v>1800</v>
      </c>
      <c r="D231" s="1">
        <f t="shared" si="39"/>
        <v>221.08080658237154</v>
      </c>
      <c r="F231" s="1">
        <f>USD_CNY!B1140</f>
        <v>6.9588200000000002</v>
      </c>
      <c r="G231" s="323">
        <f t="shared" si="40"/>
        <v>0</v>
      </c>
    </row>
    <row r="232" spans="1:7" x14ac:dyDescent="0.25">
      <c r="A232" s="314">
        <v>43682</v>
      </c>
      <c r="B232" s="1">
        <f t="shared" si="38"/>
        <v>254.27176566314077</v>
      </c>
      <c r="C232" s="333">
        <v>1800</v>
      </c>
      <c r="D232" s="1">
        <f t="shared" si="39"/>
        <v>217.32629543858187</v>
      </c>
      <c r="F232" s="1">
        <f>USD_CNY!B1141</f>
        <v>7.07904</v>
      </c>
      <c r="G232" s="323">
        <f t="shared" si="40"/>
        <v>0</v>
      </c>
    </row>
    <row r="233" spans="1:7" x14ac:dyDescent="0.25">
      <c r="A233" s="314">
        <v>43683</v>
      </c>
      <c r="B233" s="1">
        <f t="shared" si="38"/>
        <v>254.31595366363322</v>
      </c>
      <c r="C233" s="333">
        <v>1800</v>
      </c>
      <c r="D233" s="1">
        <f t="shared" si="39"/>
        <v>217.36406296037029</v>
      </c>
      <c r="F233" s="1">
        <f>USD_CNY!B1142</f>
        <v>7.0778100000000004</v>
      </c>
      <c r="G233" s="323">
        <f t="shared" si="40"/>
        <v>0</v>
      </c>
    </row>
    <row r="234" spans="1:7" x14ac:dyDescent="0.25">
      <c r="A234" s="314">
        <v>43684</v>
      </c>
      <c r="B234" s="1">
        <f t="shared" si="38"/>
        <v>254.22148906000191</v>
      </c>
      <c r="C234" s="333">
        <v>1800</v>
      </c>
      <c r="D234" s="1">
        <f t="shared" si="39"/>
        <v>217.28332398290763</v>
      </c>
      <c r="F234" s="1">
        <f>USD_CNY!B1143</f>
        <v>7.0804400000000003</v>
      </c>
      <c r="G234" s="323">
        <f t="shared" si="40"/>
        <v>0</v>
      </c>
    </row>
    <row r="235" spans="1:7" x14ac:dyDescent="0.25">
      <c r="A235" s="314">
        <v>43685</v>
      </c>
      <c r="B235" s="1">
        <f t="shared" si="38"/>
        <v>254.58968628893101</v>
      </c>
      <c r="C235" s="333">
        <v>1800</v>
      </c>
      <c r="D235" s="1">
        <f t="shared" si="39"/>
        <v>217.59802246917181</v>
      </c>
      <c r="F235" s="1">
        <f>USD_CNY!B1144</f>
        <v>7.0701999999999998</v>
      </c>
      <c r="G235" s="323">
        <f t="shared" si="40"/>
        <v>0</v>
      </c>
    </row>
    <row r="236" spans="1:7" x14ac:dyDescent="0.25">
      <c r="A236" s="314">
        <v>43686</v>
      </c>
      <c r="B236" s="1">
        <f t="shared" si="38"/>
        <v>254.32673355459758</v>
      </c>
      <c r="C236" s="333">
        <v>1800</v>
      </c>
      <c r="D236" s="1">
        <f t="shared" si="39"/>
        <v>217.3732765423911</v>
      </c>
      <c r="F236" s="1">
        <f>USD_CNY!B1145</f>
        <v>7.0775100000000002</v>
      </c>
      <c r="G236" s="323">
        <f t="shared" si="40"/>
        <v>0</v>
      </c>
    </row>
    <row r="237" spans="1:7" x14ac:dyDescent="0.25">
      <c r="A237" s="314">
        <v>43689</v>
      </c>
      <c r="B237" s="1">
        <f t="shared" si="38"/>
        <v>253.85471330635892</v>
      </c>
      <c r="C237" s="333">
        <v>1800</v>
      </c>
      <c r="D237" s="1">
        <f t="shared" si="39"/>
        <v>216.96984043278542</v>
      </c>
      <c r="F237" s="1">
        <f>USD_CNY!B1146</f>
        <v>7.0906700000000003</v>
      </c>
      <c r="G237" s="323">
        <f t="shared" si="40"/>
        <v>0</v>
      </c>
    </row>
    <row r="238" spans="1:7" x14ac:dyDescent="0.25">
      <c r="A238" s="314">
        <v>43690</v>
      </c>
      <c r="B238" s="1">
        <f t="shared" si="38"/>
        <v>253.59327583340612</v>
      </c>
      <c r="C238" s="333">
        <v>1800</v>
      </c>
      <c r="D238" s="1">
        <f t="shared" si="39"/>
        <v>216.74638960120183</v>
      </c>
      <c r="F238" s="1">
        <f>USD_CNY!B1147</f>
        <v>7.0979799999999997</v>
      </c>
      <c r="G238" s="323">
        <f t="shared" si="40"/>
        <v>0</v>
      </c>
    </row>
    <row r="239" spans="1:7" x14ac:dyDescent="0.25">
      <c r="A239" s="314">
        <v>43691</v>
      </c>
      <c r="B239" s="1">
        <f t="shared" si="38"/>
        <v>262.95179738213716</v>
      </c>
      <c r="C239" s="333">
        <v>1850</v>
      </c>
      <c r="D239" s="1">
        <f t="shared" si="39"/>
        <v>224.74512596763861</v>
      </c>
      <c r="F239" s="1">
        <f>USD_CNY!B1148</f>
        <v>7.0355100000000004</v>
      </c>
      <c r="G239" s="323">
        <f t="shared" si="40"/>
        <v>50</v>
      </c>
    </row>
    <row r="240" spans="1:7" x14ac:dyDescent="0.25">
      <c r="A240" s="314">
        <v>43692</v>
      </c>
      <c r="B240" s="1">
        <f t="shared" si="38"/>
        <v>262.59535050091836</v>
      </c>
      <c r="C240" s="333">
        <v>1850</v>
      </c>
      <c r="D240" s="1">
        <f t="shared" si="39"/>
        <v>224.44047051360545</v>
      </c>
      <c r="F240" s="1">
        <f>USD_CNY!B1149</f>
        <v>7.0450600000000003</v>
      </c>
      <c r="G240" s="323">
        <f t="shared" si="40"/>
        <v>0</v>
      </c>
    </row>
    <row r="241" spans="1:7" x14ac:dyDescent="0.25">
      <c r="A241" s="314">
        <v>43693</v>
      </c>
      <c r="B241" s="1">
        <f t="shared" si="38"/>
        <v>262.32651000811086</v>
      </c>
      <c r="C241" s="333">
        <v>1850</v>
      </c>
      <c r="D241" s="1">
        <f t="shared" si="39"/>
        <v>224.21069231462468</v>
      </c>
      <c r="F241" s="1">
        <f>USD_CNY!B1150</f>
        <v>7.0522799999999997</v>
      </c>
      <c r="G241" s="32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0" workbookViewId="0">
      <selection activeCell="I55" sqref="I55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8" t="s">
        <v>1035</v>
      </c>
      <c r="B1" s="418"/>
      <c r="C1" s="418"/>
      <c r="D1" s="418"/>
      <c r="E1" s="418"/>
      <c r="F1" s="418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19" t="s">
        <v>1034</v>
      </c>
      <c r="C3" s="420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56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56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 t="shared" ref="B26:B56" si="3"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 t="shared" si="3"/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ht="15.75" x14ac:dyDescent="0.25">
      <c r="A28" s="400">
        <v>43655</v>
      </c>
      <c r="B28" s="365">
        <f t="shared" si="3"/>
        <v>130.22950591186788</v>
      </c>
      <c r="C28" s="365">
        <v>897</v>
      </c>
      <c r="D28" s="365">
        <f t="shared" si="2"/>
        <v>111.30727001014348</v>
      </c>
      <c r="E28" s="392"/>
      <c r="F28" s="360">
        <f>USD_CNY!B1122</f>
        <v>6.8878399999999997</v>
      </c>
      <c r="G28" s="393">
        <f t="shared" si="1"/>
        <v>-14</v>
      </c>
    </row>
    <row r="29" spans="1:7" ht="15.75" x14ac:dyDescent="0.25">
      <c r="A29" s="400">
        <v>43656</v>
      </c>
      <c r="B29" s="365">
        <f t="shared" si="3"/>
        <v>133.09800483623283</v>
      </c>
      <c r="C29" s="365">
        <v>917</v>
      </c>
      <c r="D29" s="365">
        <f t="shared" si="2"/>
        <v>113.7589784925067</v>
      </c>
      <c r="E29" s="392"/>
      <c r="F29" s="360">
        <f>USD_CNY!B1123</f>
        <v>6.8896600000000001</v>
      </c>
      <c r="G29" s="393">
        <f t="shared" si="1"/>
        <v>20</v>
      </c>
    </row>
    <row r="30" spans="1:7" ht="15.75" x14ac:dyDescent="0.25">
      <c r="A30" s="400">
        <v>43657</v>
      </c>
      <c r="B30" s="365">
        <f t="shared" si="3"/>
        <v>132.99092661027541</v>
      </c>
      <c r="C30" s="365">
        <v>913</v>
      </c>
      <c r="D30" s="365">
        <f t="shared" si="2"/>
        <v>113.66745864126104</v>
      </c>
      <c r="E30" s="392"/>
      <c r="F30" s="360">
        <f>USD_CNY!B1124</f>
        <v>6.8651299999999997</v>
      </c>
      <c r="G30" s="393">
        <f t="shared" si="1"/>
        <v>-4</v>
      </c>
    </row>
    <row r="31" spans="1:7" ht="15.75" x14ac:dyDescent="0.25">
      <c r="A31" s="400">
        <v>43658</v>
      </c>
      <c r="B31" s="365">
        <f t="shared" si="3"/>
        <v>131.1977100036072</v>
      </c>
      <c r="C31" s="365">
        <v>902</v>
      </c>
      <c r="D31" s="365">
        <f t="shared" si="2"/>
        <v>112.13479487487795</v>
      </c>
      <c r="E31" s="392"/>
      <c r="F31" s="360">
        <f>USD_CNY!B1125</f>
        <v>6.8751199999999999</v>
      </c>
      <c r="G31" s="393">
        <f t="shared" si="1"/>
        <v>-11</v>
      </c>
    </row>
    <row r="32" spans="1:7" ht="15.75" x14ac:dyDescent="0.25">
      <c r="A32" s="400">
        <v>43661</v>
      </c>
      <c r="B32" s="365">
        <f t="shared" si="3"/>
        <v>131.26701777925894</v>
      </c>
      <c r="C32" s="365">
        <v>902</v>
      </c>
      <c r="D32" s="365">
        <f t="shared" si="2"/>
        <v>112.19403228996491</v>
      </c>
      <c r="E32" s="392"/>
      <c r="F32" s="360">
        <f>USD_CNY!B1126</f>
        <v>6.8714899999999997</v>
      </c>
      <c r="G32" s="393">
        <f t="shared" si="1"/>
        <v>0</v>
      </c>
    </row>
    <row r="33" spans="1:7" ht="15.75" x14ac:dyDescent="0.25">
      <c r="A33" s="400">
        <v>43662</v>
      </c>
      <c r="B33" s="365">
        <f t="shared" si="3"/>
        <v>131.94224217438486</v>
      </c>
      <c r="C33" s="365">
        <v>907</v>
      </c>
      <c r="D33" s="365">
        <f t="shared" si="2"/>
        <v>112.7711471575939</v>
      </c>
      <c r="E33" s="392"/>
      <c r="F33" s="360">
        <f>USD_CNY!B1127</f>
        <v>6.8742200000000002</v>
      </c>
      <c r="G33" s="393">
        <f t="shared" si="1"/>
        <v>5</v>
      </c>
    </row>
    <row r="34" spans="1:7" ht="15.75" x14ac:dyDescent="0.25">
      <c r="A34" s="400">
        <v>43663</v>
      </c>
      <c r="B34" s="365">
        <f t="shared" si="3"/>
        <v>133.63915394794753</v>
      </c>
      <c r="C34" s="365">
        <v>920</v>
      </c>
      <c r="D34" s="365">
        <f t="shared" si="2"/>
        <v>114.22149910080987</v>
      </c>
      <c r="E34" s="392"/>
      <c r="F34" s="360">
        <f>USD_CNY!B1128</f>
        <v>6.8842100000000004</v>
      </c>
      <c r="G34" s="393">
        <f t="shared" si="1"/>
        <v>13</v>
      </c>
    </row>
    <row r="35" spans="1:7" ht="15.75" x14ac:dyDescent="0.25">
      <c r="A35" s="400">
        <v>43664</v>
      </c>
      <c r="B35" s="365">
        <f t="shared" si="3"/>
        <v>134.9437395120504</v>
      </c>
      <c r="C35" s="365">
        <v>928</v>
      </c>
      <c r="D35" s="365">
        <f t="shared" si="2"/>
        <v>115.33652949747898</v>
      </c>
      <c r="E35" s="392"/>
      <c r="F35" s="360">
        <f>USD_CNY!B1129</f>
        <v>6.8769400000000003</v>
      </c>
      <c r="G35" s="393">
        <f t="shared" si="1"/>
        <v>8</v>
      </c>
    </row>
    <row r="36" spans="1:7" ht="15.75" x14ac:dyDescent="0.25">
      <c r="A36" s="400">
        <v>43665</v>
      </c>
      <c r="B36" s="365">
        <f t="shared" si="3"/>
        <v>134.68973361687026</v>
      </c>
      <c r="C36" s="365">
        <v>926</v>
      </c>
      <c r="D36" s="365">
        <f t="shared" si="2"/>
        <v>115.11943044176945</v>
      </c>
      <c r="E36" s="392"/>
      <c r="F36" s="360">
        <f>USD_CNY!B1130</f>
        <v>6.8750600000000004</v>
      </c>
      <c r="G36" s="393">
        <f t="shared" si="1"/>
        <v>-2</v>
      </c>
    </row>
    <row r="37" spans="1:7" ht="15.75" x14ac:dyDescent="0.25">
      <c r="A37" s="400">
        <v>43668</v>
      </c>
      <c r="B37" s="365">
        <f t="shared" si="3"/>
        <v>133.72734448018582</v>
      </c>
      <c r="C37" s="365">
        <v>920</v>
      </c>
      <c r="D37" s="365">
        <f t="shared" si="2"/>
        <v>114.29687562409045</v>
      </c>
      <c r="E37" s="392"/>
      <c r="F37" s="360">
        <f>USD_CNY!B1131</f>
        <v>6.87967</v>
      </c>
      <c r="G37" s="393">
        <f t="shared" si="1"/>
        <v>-6</v>
      </c>
    </row>
    <row r="38" spans="1:7" ht="15.75" x14ac:dyDescent="0.25">
      <c r="A38" s="400">
        <v>43669</v>
      </c>
      <c r="B38" s="365">
        <f t="shared" si="3"/>
        <v>133.34863404806069</v>
      </c>
      <c r="C38" s="365">
        <v>918</v>
      </c>
      <c r="D38" s="365">
        <f t="shared" si="2"/>
        <v>113.97319149406897</v>
      </c>
      <c r="E38" s="392"/>
      <c r="F38" s="360">
        <f>USD_CNY!B1132</f>
        <v>6.8842100000000004</v>
      </c>
      <c r="G38" s="393">
        <f t="shared" si="1"/>
        <v>-2</v>
      </c>
    </row>
    <row r="39" spans="1:7" ht="15.75" x14ac:dyDescent="0.25">
      <c r="A39" s="400">
        <v>43670</v>
      </c>
      <c r="B39" s="365">
        <f t="shared" si="3"/>
        <v>133.20724403363738</v>
      </c>
      <c r="C39" s="365">
        <v>917</v>
      </c>
      <c r="D39" s="365">
        <f t="shared" si="2"/>
        <v>113.85234532789521</v>
      </c>
      <c r="E39" s="392"/>
      <c r="F39" s="360">
        <f>USD_CNY!B1133</f>
        <v>6.88401</v>
      </c>
      <c r="G39" s="393">
        <f t="shared" si="1"/>
        <v>-1</v>
      </c>
    </row>
    <row r="40" spans="1:7" ht="15.75" x14ac:dyDescent="0.25">
      <c r="A40" s="400">
        <v>43671</v>
      </c>
      <c r="B40" s="365">
        <f t="shared" si="3"/>
        <v>130.12787426303279</v>
      </c>
      <c r="C40" s="365">
        <v>895</v>
      </c>
      <c r="D40" s="365">
        <f t="shared" si="2"/>
        <v>111.22040535301949</v>
      </c>
      <c r="E40" s="392"/>
      <c r="F40" s="360">
        <f>USD_CNY!B1134</f>
        <v>6.8778499999999996</v>
      </c>
      <c r="G40" s="393">
        <f t="shared" si="1"/>
        <v>-22</v>
      </c>
    </row>
    <row r="41" spans="1:7" ht="15.75" x14ac:dyDescent="0.25">
      <c r="A41" s="400">
        <v>43672</v>
      </c>
      <c r="B41" s="365">
        <f t="shared" si="3"/>
        <v>127.78725965382591</v>
      </c>
      <c r="C41" s="365">
        <v>879</v>
      </c>
      <c r="D41" s="365">
        <f t="shared" si="2"/>
        <v>109.21988004600506</v>
      </c>
      <c r="E41" s="392"/>
      <c r="F41" s="360">
        <f>USD_CNY!B1135</f>
        <v>6.8786199999999997</v>
      </c>
      <c r="G41" s="393">
        <f t="shared" si="1"/>
        <v>-16</v>
      </c>
    </row>
    <row r="42" spans="1:7" ht="15.75" x14ac:dyDescent="0.25">
      <c r="A42" s="400">
        <v>43675</v>
      </c>
      <c r="B42" s="365">
        <f t="shared" si="3"/>
        <v>128.15606044790832</v>
      </c>
      <c r="C42" s="365">
        <v>884</v>
      </c>
      <c r="D42" s="365">
        <f t="shared" si="2"/>
        <v>109.53509439992165</v>
      </c>
      <c r="E42" s="392"/>
      <c r="F42" s="360">
        <f>USD_CNY!B1136</f>
        <v>6.8978400000000004</v>
      </c>
      <c r="G42" s="393">
        <f t="shared" si="1"/>
        <v>5</v>
      </c>
    </row>
    <row r="43" spans="1:7" ht="15.75" x14ac:dyDescent="0.25">
      <c r="A43" s="400">
        <v>43676</v>
      </c>
      <c r="B43" s="365">
        <f t="shared" si="3"/>
        <v>129.61452379362697</v>
      </c>
      <c r="C43" s="365">
        <v>893</v>
      </c>
      <c r="D43" s="365">
        <f t="shared" si="2"/>
        <v>110.78164426805725</v>
      </c>
      <c r="E43" s="392"/>
      <c r="F43" s="360">
        <f>USD_CNY!B1137</f>
        <v>6.8896600000000001</v>
      </c>
      <c r="G43" s="393">
        <f t="shared" si="1"/>
        <v>9</v>
      </c>
    </row>
    <row r="44" spans="1:7" ht="15.75" x14ac:dyDescent="0.25">
      <c r="A44" s="400">
        <v>43677</v>
      </c>
      <c r="B44" s="365">
        <f t="shared" si="3"/>
        <v>130.93812375249502</v>
      </c>
      <c r="C44" s="365">
        <v>902</v>
      </c>
      <c r="D44" s="365">
        <f t="shared" si="2"/>
        <v>111.91292628418378</v>
      </c>
      <c r="E44" s="392"/>
      <c r="F44" s="360">
        <f>USD_CNY!B1138</f>
        <v>6.8887499999999999</v>
      </c>
      <c r="G44" s="393">
        <f t="shared" si="1"/>
        <v>9</v>
      </c>
    </row>
    <row r="45" spans="1:7" ht="15.75" x14ac:dyDescent="0.25">
      <c r="A45" s="400">
        <v>43678</v>
      </c>
      <c r="B45" s="365">
        <f t="shared" si="3"/>
        <v>131.28013327755977</v>
      </c>
      <c r="C45" s="365">
        <v>907</v>
      </c>
      <c r="D45" s="365">
        <f t="shared" si="2"/>
        <v>112.20524211757245</v>
      </c>
      <c r="E45" s="392"/>
      <c r="F45" s="360">
        <f>USD_CNY!B1139</f>
        <v>6.9088900000000004</v>
      </c>
      <c r="G45" s="393">
        <f t="shared" si="1"/>
        <v>5</v>
      </c>
    </row>
    <row r="46" spans="1:7" ht="15.75" x14ac:dyDescent="0.25">
      <c r="A46" s="400">
        <v>43679</v>
      </c>
      <c r="B46" s="365">
        <f t="shared" si="3"/>
        <v>129.47597437496586</v>
      </c>
      <c r="C46" s="365">
        <v>901</v>
      </c>
      <c r="D46" s="365">
        <f t="shared" si="2"/>
        <v>110.66322596150928</v>
      </c>
      <c r="E46" s="392"/>
      <c r="F46" s="360">
        <f>USD_CNY!B1140</f>
        <v>6.9588200000000002</v>
      </c>
      <c r="G46" s="393">
        <f t="shared" si="1"/>
        <v>-6</v>
      </c>
    </row>
    <row r="47" spans="1:7" ht="15.75" x14ac:dyDescent="0.25">
      <c r="A47" s="400">
        <v>43682</v>
      </c>
      <c r="B47" s="365">
        <f t="shared" si="3"/>
        <v>126.28831027935992</v>
      </c>
      <c r="C47" s="365">
        <v>894</v>
      </c>
      <c r="D47" s="365">
        <f t="shared" si="2"/>
        <v>107.93872673449566</v>
      </c>
      <c r="E47" s="392"/>
      <c r="F47" s="360">
        <f>USD_CNY!B1141</f>
        <v>7.07904</v>
      </c>
      <c r="G47" s="393">
        <f t="shared" si="1"/>
        <v>-7</v>
      </c>
    </row>
    <row r="48" spans="1:7" ht="15.75" x14ac:dyDescent="0.25">
      <c r="A48" s="400">
        <v>43683</v>
      </c>
      <c r="B48" s="365">
        <f t="shared" si="3"/>
        <v>120.09364478560458</v>
      </c>
      <c r="C48" s="365">
        <v>850</v>
      </c>
      <c r="D48" s="365">
        <f t="shared" si="2"/>
        <v>102.64414084239708</v>
      </c>
      <c r="E48" s="392"/>
      <c r="F48" s="360">
        <f>USD_CNY!B1142</f>
        <v>7.0778100000000004</v>
      </c>
      <c r="G48" s="393">
        <f t="shared" si="1"/>
        <v>-44</v>
      </c>
    </row>
    <row r="49" spans="1:7" ht="15.75" x14ac:dyDescent="0.25">
      <c r="A49" s="400">
        <v>43684</v>
      </c>
      <c r="B49" s="365">
        <f t="shared" si="3"/>
        <v>114.39967007700086</v>
      </c>
      <c r="C49" s="365">
        <v>810</v>
      </c>
      <c r="D49" s="365">
        <f t="shared" si="2"/>
        <v>97.777495792308443</v>
      </c>
      <c r="E49" s="392"/>
      <c r="F49" s="360">
        <f>USD_CNY!B1143</f>
        <v>7.0804400000000003</v>
      </c>
      <c r="G49" s="393">
        <f t="shared" si="1"/>
        <v>-40</v>
      </c>
    </row>
    <row r="50" spans="1:7" ht="15.75" x14ac:dyDescent="0.25">
      <c r="A50" s="400">
        <v>43685</v>
      </c>
      <c r="B50" s="365">
        <f t="shared" si="3"/>
        <v>109.89788124805521</v>
      </c>
      <c r="C50" s="365">
        <v>777</v>
      </c>
      <c r="D50" s="365">
        <f t="shared" si="2"/>
        <v>93.929813032525828</v>
      </c>
      <c r="E50" s="392"/>
      <c r="F50" s="360">
        <f>USD_CNY!B1144</f>
        <v>7.0701999999999998</v>
      </c>
      <c r="G50" s="393">
        <f t="shared" si="1"/>
        <v>-33</v>
      </c>
    </row>
    <row r="51" spans="1:7" ht="15.75" x14ac:dyDescent="0.25">
      <c r="A51" s="400">
        <v>43686</v>
      </c>
      <c r="B51" s="365">
        <f t="shared" si="3"/>
        <v>109.78437331773462</v>
      </c>
      <c r="C51" s="365">
        <v>777</v>
      </c>
      <c r="D51" s="365">
        <f t="shared" si="2"/>
        <v>93.832797707465488</v>
      </c>
      <c r="E51" s="392"/>
      <c r="F51" s="360">
        <f>USD_CNY!B1145</f>
        <v>7.0775100000000002</v>
      </c>
      <c r="G51" s="393">
        <f t="shared" si="1"/>
        <v>0</v>
      </c>
    </row>
    <row r="52" spans="1:7" ht="15.75" x14ac:dyDescent="0.25">
      <c r="A52" s="400">
        <v>43689</v>
      </c>
      <c r="B52" s="365">
        <f t="shared" si="3"/>
        <v>108.87546592917171</v>
      </c>
      <c r="C52" s="365">
        <v>772</v>
      </c>
      <c r="D52" s="365">
        <f t="shared" si="2"/>
        <v>93.05595378561685</v>
      </c>
      <c r="E52" s="392"/>
      <c r="F52" s="360">
        <f>USD_CNY!B1146</f>
        <v>7.0906700000000003</v>
      </c>
      <c r="G52" s="393">
        <f t="shared" si="1"/>
        <v>-5</v>
      </c>
    </row>
    <row r="53" spans="1:7" ht="15.75" x14ac:dyDescent="0.25">
      <c r="A53" s="400">
        <v>43690</v>
      </c>
      <c r="B53" s="365">
        <f t="shared" si="3"/>
        <v>103.97324309169652</v>
      </c>
      <c r="C53" s="365">
        <v>738</v>
      </c>
      <c r="D53" s="365">
        <f t="shared" si="2"/>
        <v>88.86601973649276</v>
      </c>
      <c r="E53" s="392"/>
      <c r="F53" s="360">
        <f>USD_CNY!B1147</f>
        <v>7.0979799999999997</v>
      </c>
      <c r="G53" s="393">
        <f t="shared" si="1"/>
        <v>-34</v>
      </c>
    </row>
    <row r="54" spans="1:7" ht="15.75" x14ac:dyDescent="0.25">
      <c r="A54" s="400">
        <v>43691</v>
      </c>
      <c r="B54" s="365">
        <f t="shared" si="3"/>
        <v>102.62226903238002</v>
      </c>
      <c r="C54" s="365">
        <v>722</v>
      </c>
      <c r="D54" s="365">
        <f t="shared" si="2"/>
        <v>87.711341053316261</v>
      </c>
      <c r="E54" s="392"/>
      <c r="F54" s="360">
        <f>USD_CNY!B1148</f>
        <v>7.0355100000000004</v>
      </c>
      <c r="G54" s="393">
        <f t="shared" si="1"/>
        <v>-16</v>
      </c>
    </row>
    <row r="55" spans="1:7" ht="15.75" x14ac:dyDescent="0.25">
      <c r="A55" s="400">
        <v>43692</v>
      </c>
      <c r="B55" s="365">
        <f t="shared" si="3"/>
        <v>103.76064930603856</v>
      </c>
      <c r="C55" s="365">
        <v>731</v>
      </c>
      <c r="D55" s="365">
        <f t="shared" si="2"/>
        <v>88.684315646186803</v>
      </c>
      <c r="E55" s="392"/>
      <c r="F55" s="360">
        <f>USD_CNY!B1149</f>
        <v>7.0450600000000003</v>
      </c>
      <c r="G55" s="393">
        <f t="shared" si="1"/>
        <v>9</v>
      </c>
    </row>
    <row r="56" spans="1:7" ht="15.75" x14ac:dyDescent="0.25">
      <c r="A56" s="400">
        <v>43693</v>
      </c>
      <c r="B56" s="365">
        <f t="shared" si="3"/>
        <v>104.78880588972645</v>
      </c>
      <c r="C56" s="365">
        <v>739</v>
      </c>
      <c r="D56" s="365">
        <f t="shared" si="2"/>
        <v>89.563081957031159</v>
      </c>
      <c r="E56" s="392"/>
      <c r="F56" s="360">
        <f>USD_CNY!B1150</f>
        <v>7.0522799999999997</v>
      </c>
      <c r="G56" s="393">
        <f t="shared" si="1"/>
        <v>8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>
      <pane xSplit="1" ySplit="5" topLeftCell="B221" activePane="bottomRight" state="frozen"/>
      <selection pane="topRight" activeCell="B1" sqref="B1"/>
      <selection pane="bottomLeft" activeCell="A6" sqref="A6"/>
      <selection pane="bottomRight" activeCell="K228" sqref="K22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228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228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228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228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  <row r="200" spans="1:14" ht="15.75" x14ac:dyDescent="0.25">
      <c r="A200" s="388">
        <v>43655</v>
      </c>
      <c r="B200" s="320">
        <f t="shared" si="37"/>
        <v>584.36316755325333</v>
      </c>
      <c r="C200" s="378">
        <v>4025</v>
      </c>
      <c r="D200" s="372">
        <f t="shared" si="35"/>
        <v>499.4556987634644</v>
      </c>
      <c r="E200" s="1">
        <v>478.5</v>
      </c>
      <c r="F200" s="374">
        <f>USD_CNY!B1122</f>
        <v>6.8878399999999997</v>
      </c>
      <c r="G200" s="323">
        <f t="shared" si="38"/>
        <v>-10</v>
      </c>
      <c r="H200" s="362">
        <f t="shared" si="39"/>
        <v>-5.5</v>
      </c>
    </row>
    <row r="201" spans="1:14" ht="15.75" x14ac:dyDescent="0.25">
      <c r="A201" s="388">
        <v>43656</v>
      </c>
      <c r="B201" s="320">
        <f t="shared" si="37"/>
        <v>590.01460159137025</v>
      </c>
      <c r="C201" s="378">
        <v>4065</v>
      </c>
      <c r="D201" s="372">
        <f t="shared" si="35"/>
        <v>504.28598426612842</v>
      </c>
      <c r="E201" s="1">
        <v>480.5</v>
      </c>
      <c r="F201" s="374">
        <f>USD_CNY!B1123</f>
        <v>6.8896600000000001</v>
      </c>
      <c r="G201" s="323">
        <f t="shared" si="38"/>
        <v>40</v>
      </c>
      <c r="H201" s="362">
        <f t="shared" si="39"/>
        <v>2</v>
      </c>
    </row>
    <row r="202" spans="1:14" ht="15.75" x14ac:dyDescent="0.25">
      <c r="A202" s="388">
        <v>43657</v>
      </c>
      <c r="B202" s="320">
        <f t="shared" si="37"/>
        <v>589.20952698637905</v>
      </c>
      <c r="C202" s="378">
        <v>4045</v>
      </c>
      <c r="D202" s="372">
        <f t="shared" si="35"/>
        <v>503.5978863131445</v>
      </c>
      <c r="E202" s="1">
        <v>476</v>
      </c>
      <c r="F202" s="374">
        <f>USD_CNY!B1124</f>
        <v>6.8651299999999997</v>
      </c>
      <c r="G202" s="323">
        <f t="shared" si="38"/>
        <v>-20</v>
      </c>
      <c r="H202" s="362">
        <f t="shared" si="39"/>
        <v>-4.5</v>
      </c>
    </row>
    <row r="203" spans="1:14" ht="15.75" x14ac:dyDescent="0.25">
      <c r="A203" s="388">
        <v>43658</v>
      </c>
      <c r="B203" s="320">
        <f t="shared" si="37"/>
        <v>586.89884685649122</v>
      </c>
      <c r="C203" s="378">
        <v>4035</v>
      </c>
      <c r="D203" s="372">
        <f t="shared" si="35"/>
        <v>501.62294603118909</v>
      </c>
      <c r="E203" s="1">
        <v>476</v>
      </c>
      <c r="F203" s="374">
        <f>USD_CNY!B1125</f>
        <v>6.8751199999999999</v>
      </c>
      <c r="G203" s="323">
        <f t="shared" si="38"/>
        <v>-10</v>
      </c>
      <c r="H203" s="362">
        <f t="shared" si="39"/>
        <v>0</v>
      </c>
    </row>
    <row r="204" spans="1:14" ht="15.75" x14ac:dyDescent="0.25">
      <c r="A204" s="388">
        <v>43661</v>
      </c>
      <c r="B204" s="320">
        <f t="shared" si="37"/>
        <v>585.75359929214778</v>
      </c>
      <c r="C204" s="378">
        <v>4025</v>
      </c>
      <c r="D204" s="372">
        <f t="shared" si="35"/>
        <v>500.64410195910068</v>
      </c>
      <c r="E204" s="1">
        <v>472</v>
      </c>
      <c r="F204" s="374">
        <f>USD_CNY!B1126</f>
        <v>6.8714899999999997</v>
      </c>
      <c r="G204" s="323">
        <f t="shared" si="38"/>
        <v>-10</v>
      </c>
      <c r="H204" s="362">
        <f t="shared" si="39"/>
        <v>-4</v>
      </c>
    </row>
    <row r="205" spans="1:14" ht="15.75" x14ac:dyDescent="0.25">
      <c r="A205" s="388">
        <v>43662</v>
      </c>
      <c r="B205" s="320">
        <f t="shared" si="37"/>
        <v>586.97568596873532</v>
      </c>
      <c r="C205" s="378">
        <v>4035</v>
      </c>
      <c r="D205" s="372">
        <f t="shared" si="35"/>
        <v>501.68862048609861</v>
      </c>
      <c r="E205" s="1">
        <v>479</v>
      </c>
      <c r="F205" s="374">
        <f>USD_CNY!B1127</f>
        <v>6.8742200000000002</v>
      </c>
      <c r="G205" s="323">
        <f t="shared" si="38"/>
        <v>10</v>
      </c>
      <c r="H205" s="362">
        <f t="shared" si="39"/>
        <v>7</v>
      </c>
    </row>
    <row r="206" spans="1:14" ht="15.75" x14ac:dyDescent="0.25">
      <c r="A206" s="388">
        <v>43663</v>
      </c>
      <c r="B206" s="320">
        <f t="shared" si="37"/>
        <v>590.48169652000729</v>
      </c>
      <c r="C206" s="378">
        <v>4065</v>
      </c>
      <c r="D206" s="372">
        <f t="shared" si="35"/>
        <v>504.68521070086098</v>
      </c>
      <c r="E206" s="1">
        <v>477</v>
      </c>
      <c r="F206" s="374">
        <f>USD_CNY!B1128</f>
        <v>6.8842100000000004</v>
      </c>
      <c r="G206" s="323">
        <f t="shared" si="38"/>
        <v>30</v>
      </c>
      <c r="H206" s="362">
        <f t="shared" si="39"/>
        <v>-2</v>
      </c>
    </row>
    <row r="207" spans="1:14" ht="15.75" x14ac:dyDescent="0.25">
      <c r="A207" s="388">
        <v>43664</v>
      </c>
      <c r="B207" s="320">
        <f t="shared" si="37"/>
        <v>589.65179280319444</v>
      </c>
      <c r="C207" s="378">
        <v>4055</v>
      </c>
      <c r="D207" s="372">
        <f t="shared" si="35"/>
        <v>503.9758912847816</v>
      </c>
      <c r="E207" s="1">
        <v>484</v>
      </c>
      <c r="F207" s="374">
        <f>USD_CNY!B1129</f>
        <v>6.8769400000000003</v>
      </c>
      <c r="G207" s="323">
        <f t="shared" si="38"/>
        <v>-10</v>
      </c>
      <c r="H207" s="362">
        <f t="shared" si="39"/>
        <v>7</v>
      </c>
    </row>
    <row r="208" spans="1:14" ht="15.75" x14ac:dyDescent="0.25">
      <c r="A208" s="388">
        <v>43665</v>
      </c>
      <c r="B208" s="320">
        <f t="shared" si="37"/>
        <v>588.35850159853146</v>
      </c>
      <c r="C208" s="378">
        <v>4045</v>
      </c>
      <c r="D208" s="372">
        <f t="shared" si="35"/>
        <v>502.87051418677908</v>
      </c>
      <c r="E208" s="1">
        <v>477.5</v>
      </c>
      <c r="F208" s="374">
        <f>USD_CNY!B1130</f>
        <v>6.8750600000000004</v>
      </c>
      <c r="G208" s="323">
        <f t="shared" si="38"/>
        <v>-10</v>
      </c>
      <c r="H208" s="362">
        <f t="shared" si="39"/>
        <v>-6.5</v>
      </c>
    </row>
    <row r="209" spans="1:8" ht="15.75" x14ac:dyDescent="0.25">
      <c r="A209" s="388">
        <v>43668</v>
      </c>
      <c r="B209" s="320">
        <f t="shared" si="37"/>
        <v>587.9642482851649</v>
      </c>
      <c r="C209" s="378">
        <v>4045</v>
      </c>
      <c r="D209" s="372">
        <f t="shared" si="35"/>
        <v>502.53354554287603</v>
      </c>
      <c r="E209" s="1">
        <v>479</v>
      </c>
      <c r="F209" s="374">
        <f>USD_CNY!B1131</f>
        <v>6.87967</v>
      </c>
      <c r="G209" s="323">
        <f t="shared" si="38"/>
        <v>0</v>
      </c>
      <c r="H209" s="362">
        <f t="shared" si="39"/>
        <v>1.5</v>
      </c>
    </row>
    <row r="210" spans="1:8" ht="15.75" x14ac:dyDescent="0.25">
      <c r="A210" s="388">
        <v>43669</v>
      </c>
      <c r="B210" s="320">
        <f t="shared" si="37"/>
        <v>589.75539677029019</v>
      </c>
      <c r="C210" s="378">
        <v>4060</v>
      </c>
      <c r="D210" s="372">
        <f t="shared" si="35"/>
        <v>504.06444168400873</v>
      </c>
      <c r="E210" s="1">
        <v>477.5</v>
      </c>
      <c r="F210" s="374">
        <f>USD_CNY!B1132</f>
        <v>6.8842100000000004</v>
      </c>
      <c r="G210" s="323">
        <f t="shared" si="38"/>
        <v>15</v>
      </c>
      <c r="H210" s="362">
        <f t="shared" si="39"/>
        <v>-1.5</v>
      </c>
    </row>
    <row r="211" spans="1:8" ht="15.75" x14ac:dyDescent="0.25">
      <c r="A211" s="388">
        <v>43670</v>
      </c>
      <c r="B211" s="320">
        <f t="shared" si="37"/>
        <v>586.14092658203572</v>
      </c>
      <c r="C211" s="378">
        <v>4035</v>
      </c>
      <c r="D211" s="372">
        <f t="shared" si="35"/>
        <v>500.97515092481689</v>
      </c>
      <c r="E211" s="1">
        <v>474</v>
      </c>
      <c r="F211" s="374">
        <f>USD_CNY!B1133</f>
        <v>6.88401</v>
      </c>
      <c r="G211" s="323">
        <f t="shared" si="38"/>
        <v>-25</v>
      </c>
      <c r="H211" s="362">
        <f t="shared" si="39"/>
        <v>-3.5</v>
      </c>
    </row>
    <row r="212" spans="1:8" ht="15.75" x14ac:dyDescent="0.25">
      <c r="A212" s="388">
        <v>43671</v>
      </c>
      <c r="B212" s="320">
        <f t="shared" si="37"/>
        <v>580.1231489491629</v>
      </c>
      <c r="C212" s="378">
        <v>3990</v>
      </c>
      <c r="D212" s="372">
        <f t="shared" si="35"/>
        <v>495.83175123860082</v>
      </c>
      <c r="E212" s="1">
        <v>469</v>
      </c>
      <c r="F212" s="374">
        <f>USD_CNY!B1134</f>
        <v>6.8778499999999996</v>
      </c>
      <c r="G212" s="323">
        <f t="shared" si="38"/>
        <v>-45</v>
      </c>
      <c r="H212" s="362">
        <f t="shared" si="39"/>
        <v>-5</v>
      </c>
    </row>
    <row r="213" spans="1:8" ht="15.75" x14ac:dyDescent="0.25">
      <c r="A213" s="388">
        <v>43672</v>
      </c>
      <c r="B213" s="320">
        <f t="shared" si="37"/>
        <v>582.23887931009415</v>
      </c>
      <c r="C213" s="378">
        <v>4005</v>
      </c>
      <c r="D213" s="372">
        <f t="shared" si="35"/>
        <v>497.64006778640527</v>
      </c>
      <c r="E213" s="1">
        <v>470.5</v>
      </c>
      <c r="F213" s="374">
        <f>USD_CNY!B1135</f>
        <v>6.8786199999999997</v>
      </c>
      <c r="G213" s="323">
        <f t="shared" si="38"/>
        <v>15</v>
      </c>
      <c r="H213" s="362">
        <f t="shared" si="39"/>
        <v>1.5</v>
      </c>
    </row>
    <row r="214" spans="1:8" ht="15.75" x14ac:dyDescent="0.25">
      <c r="A214" s="388">
        <v>43675</v>
      </c>
      <c r="B214" s="320">
        <f t="shared" si="37"/>
        <v>583.51599921134732</v>
      </c>
      <c r="C214" s="378">
        <v>4025</v>
      </c>
      <c r="D214" s="372">
        <f t="shared" si="35"/>
        <v>498.73162325756186</v>
      </c>
      <c r="E214" s="1">
        <v>469</v>
      </c>
      <c r="F214" s="374">
        <f>USD_CNY!B1136</f>
        <v>6.8978400000000004</v>
      </c>
      <c r="G214" s="323">
        <f t="shared" si="38"/>
        <v>20</v>
      </c>
      <c r="H214" s="362">
        <f t="shared" si="39"/>
        <v>-1.5</v>
      </c>
    </row>
    <row r="215" spans="1:8" ht="15.75" x14ac:dyDescent="0.25">
      <c r="A215" s="388">
        <v>43676</v>
      </c>
      <c r="B215" s="320">
        <f t="shared" si="37"/>
        <v>578.40299811601733</v>
      </c>
      <c r="C215" s="378">
        <v>3985</v>
      </c>
      <c r="D215" s="372">
        <f t="shared" si="35"/>
        <v>494.36153685129688</v>
      </c>
      <c r="E215" s="1">
        <v>469</v>
      </c>
      <c r="F215" s="374">
        <f>USD_CNY!B1137</f>
        <v>6.8896600000000001</v>
      </c>
      <c r="G215" s="323">
        <f t="shared" si="38"/>
        <v>-40</v>
      </c>
      <c r="H215" s="362">
        <f t="shared" si="39"/>
        <v>0</v>
      </c>
    </row>
    <row r="216" spans="1:8" ht="15.75" x14ac:dyDescent="0.25">
      <c r="A216" s="388">
        <v>43677</v>
      </c>
      <c r="B216" s="320">
        <f t="shared" si="37"/>
        <v>579.93104699691526</v>
      </c>
      <c r="C216" s="378">
        <v>3995</v>
      </c>
      <c r="D216" s="372">
        <f t="shared" si="35"/>
        <v>495.66756153582503</v>
      </c>
      <c r="E216" s="1">
        <v>469</v>
      </c>
      <c r="F216" s="374">
        <f>USD_CNY!B1138</f>
        <v>6.8887499999999999</v>
      </c>
      <c r="G216" s="323">
        <f t="shared" si="38"/>
        <v>10</v>
      </c>
      <c r="H216" s="362">
        <f t="shared" si="39"/>
        <v>0</v>
      </c>
    </row>
    <row r="217" spans="1:8" ht="15.75" x14ac:dyDescent="0.25">
      <c r="A217" s="388">
        <v>43678</v>
      </c>
      <c r="B217" s="320">
        <f t="shared" si="37"/>
        <v>579.68790934578487</v>
      </c>
      <c r="C217" s="378">
        <v>4005</v>
      </c>
      <c r="D217" s="372">
        <f t="shared" si="35"/>
        <v>495.45975157759392</v>
      </c>
      <c r="E217" s="1">
        <v>469.5</v>
      </c>
      <c r="F217" s="374">
        <f>USD_CNY!B1139</f>
        <v>6.9088900000000004</v>
      </c>
      <c r="G217" s="323">
        <f t="shared" si="38"/>
        <v>10</v>
      </c>
      <c r="H217" s="362">
        <f t="shared" si="39"/>
        <v>0.5</v>
      </c>
    </row>
    <row r="218" spans="1:8" ht="15.75" x14ac:dyDescent="0.25">
      <c r="A218" s="388">
        <v>43679</v>
      </c>
      <c r="B218" s="320">
        <f t="shared" si="37"/>
        <v>569.78050876441694</v>
      </c>
      <c r="C218" s="378">
        <v>3965</v>
      </c>
      <c r="D218" s="372">
        <f t="shared" si="35"/>
        <v>486.991887832835</v>
      </c>
      <c r="E218" s="1">
        <v>471</v>
      </c>
      <c r="F218" s="374">
        <f>USD_CNY!B1140</f>
        <v>6.9588200000000002</v>
      </c>
      <c r="G218" s="323">
        <f t="shared" si="38"/>
        <v>-40</v>
      </c>
      <c r="H218" s="362">
        <f t="shared" si="39"/>
        <v>1.5</v>
      </c>
    </row>
    <row r="219" spans="1:8" ht="15.75" x14ac:dyDescent="0.25">
      <c r="A219" s="388">
        <v>43682</v>
      </c>
      <c r="B219" s="320">
        <f t="shared" si="37"/>
        <v>550.92215893680498</v>
      </c>
      <c r="C219" s="378">
        <v>3900</v>
      </c>
      <c r="D219" s="372">
        <f t="shared" si="35"/>
        <v>470.87364011692733</v>
      </c>
      <c r="E219" s="1">
        <v>470</v>
      </c>
      <c r="F219" s="374">
        <f>USD_CNY!B1141</f>
        <v>7.07904</v>
      </c>
      <c r="G219" s="323">
        <f t="shared" si="38"/>
        <v>-65</v>
      </c>
      <c r="H219" s="362">
        <f t="shared" si="39"/>
        <v>-1</v>
      </c>
    </row>
    <row r="220" spans="1:8" ht="15.75" x14ac:dyDescent="0.25">
      <c r="A220" s="388">
        <v>43683</v>
      </c>
      <c r="B220" s="320">
        <f t="shared" si="37"/>
        <v>536.88923551211462</v>
      </c>
      <c r="C220" s="378">
        <v>3800</v>
      </c>
      <c r="D220" s="372">
        <f t="shared" si="35"/>
        <v>458.87968847189285</v>
      </c>
      <c r="E220" s="1">
        <v>470</v>
      </c>
      <c r="F220" s="374">
        <f>USD_CNY!B1142</f>
        <v>7.0778100000000004</v>
      </c>
      <c r="G220" s="323">
        <f t="shared" si="38"/>
        <v>-100</v>
      </c>
      <c r="H220" s="362">
        <f t="shared" si="39"/>
        <v>0</v>
      </c>
    </row>
    <row r="221" spans="1:8" ht="15.75" x14ac:dyDescent="0.25">
      <c r="A221" s="388">
        <v>43684</v>
      </c>
      <c r="B221" s="320">
        <f t="shared" si="37"/>
        <v>528.92193140539291</v>
      </c>
      <c r="C221" s="378">
        <v>3745</v>
      </c>
      <c r="D221" s="372">
        <f t="shared" si="35"/>
        <v>452.07002684221618</v>
      </c>
      <c r="E221" s="1">
        <v>467</v>
      </c>
      <c r="F221" s="374">
        <f>USD_CNY!B1143</f>
        <v>7.0804400000000003</v>
      </c>
      <c r="G221" s="323">
        <f t="shared" si="38"/>
        <v>-55</v>
      </c>
      <c r="H221" s="362">
        <f t="shared" si="39"/>
        <v>-3</v>
      </c>
    </row>
    <row r="222" spans="1:8" ht="15.75" x14ac:dyDescent="0.25">
      <c r="A222" s="388">
        <v>43685</v>
      </c>
      <c r="B222" s="320">
        <f t="shared" si="37"/>
        <v>532.5167604876807</v>
      </c>
      <c r="C222" s="378">
        <v>3765</v>
      </c>
      <c r="D222" s="372">
        <f t="shared" si="35"/>
        <v>455.14253033135105</v>
      </c>
      <c r="E222" s="1">
        <v>461</v>
      </c>
      <c r="F222" s="374">
        <f>USD_CNY!B1144</f>
        <v>7.0701999999999998</v>
      </c>
      <c r="G222" s="323">
        <f t="shared" si="38"/>
        <v>20</v>
      </c>
      <c r="H222" s="362">
        <f t="shared" si="39"/>
        <v>-6</v>
      </c>
    </row>
    <row r="223" spans="1:8" ht="15.75" x14ac:dyDescent="0.25">
      <c r="A223" s="388">
        <v>43686</v>
      </c>
      <c r="B223" s="320">
        <f t="shared" si="37"/>
        <v>531.96675101836661</v>
      </c>
      <c r="C223" s="378">
        <v>3765</v>
      </c>
      <c r="D223" s="372">
        <f t="shared" si="35"/>
        <v>454.67243676783471</v>
      </c>
      <c r="E223" s="1">
        <v>465.5</v>
      </c>
      <c r="F223" s="374">
        <f>USD_CNY!B1145</f>
        <v>7.0775100000000002</v>
      </c>
      <c r="G223" s="323">
        <f t="shared" si="38"/>
        <v>0</v>
      </c>
      <c r="H223" s="362">
        <f t="shared" si="39"/>
        <v>4.5</v>
      </c>
    </row>
    <row r="224" spans="1:8" ht="15.75" x14ac:dyDescent="0.25">
      <c r="A224" s="388">
        <v>43689</v>
      </c>
      <c r="B224" s="320">
        <f t="shared" si="37"/>
        <v>518.99185831522266</v>
      </c>
      <c r="C224" s="378">
        <v>3680</v>
      </c>
      <c r="D224" s="372">
        <f t="shared" si="35"/>
        <v>443.58278488480573</v>
      </c>
      <c r="E224" s="1">
        <v>457.5</v>
      </c>
      <c r="F224" s="374">
        <f>USD_CNY!B1146</f>
        <v>7.0906700000000003</v>
      </c>
      <c r="G224" s="323">
        <f t="shared" si="38"/>
        <v>-85</v>
      </c>
      <c r="H224" s="362">
        <f t="shared" si="39"/>
        <v>-8</v>
      </c>
    </row>
    <row r="225" spans="1:8" ht="15.75" x14ac:dyDescent="0.25">
      <c r="A225" s="388">
        <v>43690</v>
      </c>
      <c r="B225" s="320">
        <f t="shared" si="37"/>
        <v>518.45736392607478</v>
      </c>
      <c r="C225" s="378">
        <v>3680</v>
      </c>
      <c r="D225" s="372">
        <f t="shared" si="35"/>
        <v>443.12595207356821</v>
      </c>
      <c r="E225" s="1">
        <v>461.5</v>
      </c>
      <c r="F225" s="374">
        <f>USD_CNY!B1147</f>
        <v>7.0979799999999997</v>
      </c>
      <c r="G225" s="323">
        <f t="shared" si="38"/>
        <v>0</v>
      </c>
      <c r="H225" s="362">
        <f t="shared" si="39"/>
        <v>4</v>
      </c>
    </row>
    <row r="226" spans="1:8" ht="15.75" x14ac:dyDescent="0.25">
      <c r="A226" s="388">
        <v>43691</v>
      </c>
      <c r="B226" s="320">
        <f t="shared" si="37"/>
        <v>525.19291423080915</v>
      </c>
      <c r="C226" s="378">
        <v>3695</v>
      </c>
      <c r="D226" s="372">
        <f t="shared" si="35"/>
        <v>448.88283267590526</v>
      </c>
      <c r="E226" s="1">
        <v>460</v>
      </c>
      <c r="F226" s="374">
        <f>USD_CNY!B1148</f>
        <v>7.0355100000000004</v>
      </c>
      <c r="G226" s="323">
        <f t="shared" si="38"/>
        <v>15</v>
      </c>
      <c r="H226" s="362">
        <f t="shared" si="39"/>
        <v>-1.5</v>
      </c>
    </row>
    <row r="227" spans="1:8" ht="15.75" x14ac:dyDescent="0.25">
      <c r="A227" s="388">
        <v>43692</v>
      </c>
      <c r="B227" s="320">
        <f t="shared" si="37"/>
        <v>529.44900398293271</v>
      </c>
      <c r="C227" s="378">
        <v>3730</v>
      </c>
      <c r="D227" s="372">
        <f t="shared" si="35"/>
        <v>452.52051622472885</v>
      </c>
      <c r="E227" s="1">
        <v>460</v>
      </c>
      <c r="F227" s="374">
        <f>USD_CNY!B1149</f>
        <v>7.0450600000000003</v>
      </c>
      <c r="G227" s="323">
        <f t="shared" si="38"/>
        <v>35</v>
      </c>
      <c r="H227" s="362">
        <f t="shared" si="39"/>
        <v>0</v>
      </c>
    </row>
    <row r="228" spans="1:8" ht="15.75" x14ac:dyDescent="0.25">
      <c r="A228" s="388">
        <v>43693</v>
      </c>
      <c r="B228" s="320">
        <f t="shared" si="37"/>
        <v>528.90696342175863</v>
      </c>
      <c r="C228" s="378">
        <v>3730</v>
      </c>
      <c r="D228" s="372">
        <f t="shared" si="35"/>
        <v>452.05723369381082</v>
      </c>
      <c r="E228" s="1">
        <v>458</v>
      </c>
      <c r="F228" s="374">
        <f>USD_CNY!B1150</f>
        <v>7.0522799999999997</v>
      </c>
      <c r="G228" s="323">
        <f t="shared" si="38"/>
        <v>0</v>
      </c>
      <c r="H228" s="362">
        <f t="shared" si="39"/>
        <v>-2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2019-08-16T04:17:28Z</dcterms:modified>
</cp:coreProperties>
</file>