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05" windowWidth="10200" windowHeight="7755" tabRatio="666" activeTab="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1360" i="3" l="1"/>
  <c r="D1360" i="3" s="1"/>
  <c r="F1360" i="3"/>
  <c r="G1360" i="3"/>
  <c r="H1360" i="3"/>
  <c r="B1362" i="2"/>
  <c r="D1362" i="2" s="1"/>
  <c r="F1362" i="2"/>
  <c r="G1362" i="2"/>
  <c r="H1362" i="2"/>
  <c r="B226" i="16"/>
  <c r="D226" i="16" s="1"/>
  <c r="F226" i="16"/>
  <c r="G226" i="16"/>
  <c r="H226" i="16"/>
  <c r="B54" i="17"/>
  <c r="D54" i="17" s="1"/>
  <c r="F54" i="17"/>
  <c r="G54" i="17"/>
  <c r="B239" i="15"/>
  <c r="D239" i="15" s="1"/>
  <c r="F239" i="15"/>
  <c r="G239" i="15"/>
  <c r="B225" i="16" l="1"/>
  <c r="D225" i="16"/>
  <c r="F225" i="16"/>
  <c r="G225" i="16"/>
  <c r="H225" i="16"/>
  <c r="B903" i="7"/>
  <c r="D903" i="7" s="1"/>
  <c r="F903" i="7"/>
  <c r="G903" i="7"/>
  <c r="H903" i="7"/>
  <c r="B1356" i="5"/>
  <c r="D1356" i="5" s="1"/>
  <c r="F1356" i="5"/>
  <c r="G1356" i="5"/>
  <c r="H1356" i="5"/>
  <c r="B1359" i="4"/>
  <c r="D1359" i="4" s="1"/>
  <c r="F1359" i="4"/>
  <c r="G1359" i="4"/>
  <c r="H1359" i="4"/>
  <c r="B1359" i="3"/>
  <c r="D1359" i="3" s="1"/>
  <c r="F1359" i="3"/>
  <c r="G1359" i="3"/>
  <c r="H1359" i="3"/>
  <c r="B1361" i="2"/>
  <c r="D1361" i="2" s="1"/>
  <c r="F1361" i="2"/>
  <c r="G1361" i="2"/>
  <c r="H1361" i="2"/>
  <c r="B53" i="17"/>
  <c r="D53" i="17" s="1"/>
  <c r="F53" i="17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B1358" i="4"/>
  <c r="D1358" i="4" s="1"/>
  <c r="F1358" i="4"/>
  <c r="G1358" i="4"/>
  <c r="H1358" i="4"/>
  <c r="B1358" i="3"/>
  <c r="D1358" i="3"/>
  <c r="F1358" i="3"/>
  <c r="G1358" i="3"/>
  <c r="H1358" i="3"/>
  <c r="B1360" i="2"/>
  <c r="D1360" i="2" s="1"/>
  <c r="F1360" i="2"/>
  <c r="G1360" i="2"/>
  <c r="H1360" i="2"/>
  <c r="B52" i="17"/>
  <c r="D52" i="17" s="1"/>
  <c r="F52" i="17"/>
  <c r="G52" i="17"/>
  <c r="B237" i="15"/>
  <c r="D237" i="15" s="1"/>
  <c r="F237" i="15"/>
  <c r="G237" i="15"/>
  <c r="B223" i="16" l="1"/>
  <c r="D223" i="16"/>
  <c r="F223" i="16"/>
  <c r="G223" i="16"/>
  <c r="H223" i="16"/>
  <c r="B901" i="7"/>
  <c r="D901" i="7" s="1"/>
  <c r="F901" i="7"/>
  <c r="G901" i="7"/>
  <c r="H901" i="7"/>
  <c r="B1354" i="5"/>
  <c r="D1354" i="5" s="1"/>
  <c r="F1354" i="5"/>
  <c r="G1354" i="5"/>
  <c r="H1354" i="5"/>
  <c r="B1357" i="4"/>
  <c r="D1357" i="4" s="1"/>
  <c r="F1357" i="4"/>
  <c r="G1357" i="4"/>
  <c r="H1357" i="4"/>
  <c r="B1357" i="3"/>
  <c r="D1357" i="3" s="1"/>
  <c r="F1357" i="3"/>
  <c r="G1357" i="3"/>
  <c r="H1357" i="3"/>
  <c r="B1359" i="2"/>
  <c r="D1359" i="2" s="1"/>
  <c r="F1359" i="2"/>
  <c r="G1359" i="2"/>
  <c r="H1359" i="2"/>
  <c r="B51" i="17"/>
  <c r="D51" i="17" s="1"/>
  <c r="F51" i="17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B234" i="15"/>
  <c r="D234" i="15" s="1"/>
  <c r="F234" i="15"/>
  <c r="G234" i="15"/>
  <c r="H220" i="16" l="1"/>
  <c r="B220" i="16"/>
  <c r="D220" i="16" s="1"/>
  <c r="F220" i="16"/>
  <c r="G220" i="16"/>
  <c r="B898" i="7"/>
  <c r="D898" i="7" s="1"/>
  <c r="F898" i="7"/>
  <c r="G898" i="7"/>
  <c r="H898" i="7"/>
  <c r="B1351" i="5"/>
  <c r="D1351" i="5" s="1"/>
  <c r="F1351" i="5"/>
  <c r="G1351" i="5"/>
  <c r="H1351" i="5"/>
  <c r="B1354" i="4"/>
  <c r="D1354" i="4" s="1"/>
  <c r="F1354" i="4"/>
  <c r="G1354" i="4"/>
  <c r="H1354" i="4"/>
  <c r="B1354" i="3"/>
  <c r="D1354" i="3" s="1"/>
  <c r="F1354" i="3"/>
  <c r="G1354" i="3"/>
  <c r="H1354" i="3"/>
  <c r="B1356" i="2"/>
  <c r="D1356" i="2" s="1"/>
  <c r="F1356" i="2"/>
  <c r="G1356" i="2"/>
  <c r="H1356" i="2"/>
  <c r="B48" i="17"/>
  <c r="D48" i="17" s="1"/>
  <c r="F48" i="17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B1352" i="4"/>
  <c r="D1352" i="4" s="1"/>
  <c r="F1352" i="4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B1349" i="4"/>
  <c r="D1349" i="4" s="1"/>
  <c r="F1349" i="4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B1348" i="4"/>
  <c r="D1348" i="4" s="1"/>
  <c r="F1348" i="4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B1347" i="4"/>
  <c r="D1347" i="4" s="1"/>
  <c r="F1347" i="4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<sst xmlns="http://schemas.openxmlformats.org/spreadsheetml/2006/main" count="4615" uniqueCount="1039">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</sst>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06080"/>
        <c:axId val="54616064"/>
      </c:areaChart>
      <c:dateAx>
        <c:axId val="546060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616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61606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06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14720"/>
        <c:axId val="83620608"/>
      </c:areaChart>
      <c:dateAx>
        <c:axId val="836147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20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2060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14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097152"/>
        <c:axId val="88098688"/>
      </c:areaChart>
      <c:dateAx>
        <c:axId val="88097152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98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09868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971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31072"/>
        <c:axId val="88132608"/>
      </c:areaChart>
      <c:dateAx>
        <c:axId val="881310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326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1326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310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43200"/>
        <c:axId val="88249088"/>
      </c:areaChart>
      <c:dateAx>
        <c:axId val="882432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249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2490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43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73280"/>
        <c:axId val="88274816"/>
      </c:areaChart>
      <c:dateAx>
        <c:axId val="8827328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27481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27481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73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40352"/>
        <c:axId val="88341888"/>
      </c:areaChart>
      <c:dateAx>
        <c:axId val="88340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341888"/>
        <c:crosses val="autoZero"/>
        <c:auto val="1"/>
        <c:lblOffset val="100"/>
        <c:baseTimeUnit val="days"/>
      </c:dateAx>
      <c:valAx>
        <c:axId val="8834188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4035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40032"/>
        <c:axId val="43959424"/>
      </c:areaChart>
      <c:dateAx>
        <c:axId val="38940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3959424"/>
        <c:crosses val="autoZero"/>
        <c:auto val="1"/>
        <c:lblOffset val="100"/>
        <c:baseTimeUnit val="days"/>
      </c:dateAx>
      <c:valAx>
        <c:axId val="43959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89400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82304"/>
        <c:axId val="44083840"/>
      </c:areaChart>
      <c:dateAx>
        <c:axId val="440823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083840"/>
        <c:crosses val="autoZero"/>
        <c:auto val="1"/>
        <c:lblOffset val="100"/>
        <c:baseTimeUnit val="days"/>
      </c:dateAx>
      <c:valAx>
        <c:axId val="440838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0823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28448"/>
        <c:axId val="44057728"/>
      </c:areaChart>
      <c:dateAx>
        <c:axId val="39128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057728"/>
        <c:crosses val="autoZero"/>
        <c:auto val="1"/>
        <c:lblOffset val="100"/>
        <c:baseTimeUnit val="days"/>
      </c:dateAx>
      <c:valAx>
        <c:axId val="44057728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1284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57376"/>
        <c:axId val="88758912"/>
      </c:lineChart>
      <c:dateAx>
        <c:axId val="887573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58912"/>
        <c:crosses val="autoZero"/>
        <c:auto val="1"/>
        <c:lblOffset val="100"/>
        <c:baseTimeUnit val="days"/>
      </c:dateAx>
      <c:valAx>
        <c:axId val="887589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5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23616"/>
        <c:axId val="54633600"/>
      </c:areaChart>
      <c:dateAx>
        <c:axId val="546236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6336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63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236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5776"/>
        <c:axId val="89302144"/>
      </c:areaChart>
      <c:dateAx>
        <c:axId val="89275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02144"/>
        <c:crosses val="autoZero"/>
        <c:auto val="1"/>
        <c:lblOffset val="100"/>
        <c:baseTimeUnit val="days"/>
      </c:dateAx>
      <c:valAx>
        <c:axId val="893021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75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25984"/>
        <c:axId val="92027520"/>
      </c:areaChart>
      <c:dateAx>
        <c:axId val="92025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27520"/>
        <c:crosses val="autoZero"/>
        <c:auto val="1"/>
        <c:lblOffset val="100"/>
        <c:baseTimeUnit val="days"/>
      </c:dateAx>
      <c:valAx>
        <c:axId val="9202752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25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43904"/>
        <c:axId val="92045696"/>
      </c:barChart>
      <c:dateAx>
        <c:axId val="92043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45696"/>
        <c:crosses val="autoZero"/>
        <c:auto val="1"/>
        <c:lblOffset val="100"/>
        <c:baseTimeUnit val="days"/>
      </c:dateAx>
      <c:valAx>
        <c:axId val="920456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43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69664"/>
        <c:axId val="88771200"/>
      </c:areaChart>
      <c:dateAx>
        <c:axId val="8876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8771200"/>
        <c:crosses val="autoZero"/>
        <c:auto val="1"/>
        <c:lblOffset val="100"/>
        <c:baseTimeUnit val="days"/>
      </c:dateAx>
      <c:valAx>
        <c:axId val="8877120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6966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95776"/>
        <c:axId val="92074368"/>
      </c:areaChart>
      <c:dateAx>
        <c:axId val="88795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74368"/>
        <c:crosses val="autoZero"/>
        <c:auto val="1"/>
        <c:lblOffset val="100"/>
        <c:baseTimeUnit val="days"/>
      </c:dateAx>
      <c:valAx>
        <c:axId val="9207436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95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5728"/>
        <c:axId val="90595712"/>
      </c:lineChart>
      <c:catAx>
        <c:axId val="9058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95712"/>
        <c:crosses val="autoZero"/>
        <c:auto val="1"/>
        <c:lblAlgn val="ctr"/>
        <c:lblOffset val="100"/>
        <c:noMultiLvlLbl val="0"/>
      </c:catAx>
      <c:valAx>
        <c:axId val="9059571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85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6192"/>
        <c:axId val="90617728"/>
      </c:lineChart>
      <c:dateAx>
        <c:axId val="90616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17728"/>
        <c:crosses val="autoZero"/>
        <c:auto val="1"/>
        <c:lblOffset val="100"/>
        <c:baseTimeUnit val="days"/>
      </c:dateAx>
      <c:valAx>
        <c:axId val="906177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1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3296"/>
        <c:axId val="91897856"/>
      </c:areaChart>
      <c:dateAx>
        <c:axId val="91863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897856"/>
        <c:crosses val="autoZero"/>
        <c:auto val="1"/>
        <c:lblOffset val="100"/>
        <c:baseTimeUnit val="days"/>
      </c:dateAx>
      <c:valAx>
        <c:axId val="9189785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63296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8336"/>
        <c:axId val="91919872"/>
      </c:areaChart>
      <c:dateAx>
        <c:axId val="91918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919872"/>
        <c:crosses val="autoZero"/>
        <c:auto val="1"/>
        <c:lblOffset val="100"/>
        <c:baseTimeUnit val="days"/>
      </c:dateAx>
      <c:valAx>
        <c:axId val="919198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18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0352"/>
        <c:axId val="91941888"/>
      </c:lineChart>
      <c:dateAx>
        <c:axId val="91940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41888"/>
        <c:crosses val="autoZero"/>
        <c:auto val="1"/>
        <c:lblOffset val="100"/>
        <c:baseTimeUnit val="days"/>
      </c:dateAx>
      <c:valAx>
        <c:axId val="919418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40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45472"/>
        <c:axId val="70347008"/>
      </c:areaChart>
      <c:dateAx>
        <c:axId val="703454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47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34700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45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44512"/>
        <c:axId val="93346048"/>
      </c:areaChart>
      <c:dateAx>
        <c:axId val="933445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346048"/>
        <c:crosses val="autoZero"/>
        <c:auto val="1"/>
        <c:lblOffset val="100"/>
        <c:baseTimeUnit val="days"/>
      </c:dateAx>
      <c:valAx>
        <c:axId val="933460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445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74816"/>
        <c:axId val="99476608"/>
      </c:areaChart>
      <c:dateAx>
        <c:axId val="99474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476608"/>
        <c:crosses val="autoZero"/>
        <c:auto val="1"/>
        <c:lblOffset val="100"/>
        <c:baseTimeUnit val="days"/>
      </c:dateAx>
      <c:valAx>
        <c:axId val="994766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474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4160"/>
        <c:axId val="93485696"/>
      </c:lineChart>
      <c:dateAx>
        <c:axId val="93484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5696"/>
        <c:crosses val="autoZero"/>
        <c:auto val="1"/>
        <c:lblOffset val="100"/>
        <c:baseTimeUnit val="days"/>
      </c:dateAx>
      <c:valAx>
        <c:axId val="9348569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4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10368"/>
        <c:axId val="90416256"/>
      </c:areaChart>
      <c:dateAx>
        <c:axId val="90410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416256"/>
        <c:crosses val="autoZero"/>
        <c:auto val="1"/>
        <c:lblOffset val="100"/>
        <c:baseTimeUnit val="days"/>
      </c:dateAx>
      <c:valAx>
        <c:axId val="90416256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10368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98944"/>
        <c:axId val="94100480"/>
      </c:areaChart>
      <c:dateAx>
        <c:axId val="94098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100480"/>
        <c:crosses val="autoZero"/>
        <c:auto val="1"/>
        <c:lblOffset val="100"/>
        <c:baseTimeUnit val="days"/>
      </c:dateAx>
      <c:valAx>
        <c:axId val="9410048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98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64928"/>
        <c:axId val="93566464"/>
      </c:areaChart>
      <c:dateAx>
        <c:axId val="93564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566464"/>
        <c:crosses val="autoZero"/>
        <c:auto val="1"/>
        <c:lblOffset val="100"/>
        <c:baseTimeUnit val="days"/>
      </c:dateAx>
      <c:valAx>
        <c:axId val="9356646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56492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54816"/>
        <c:axId val="70356352"/>
      </c:areaChart>
      <c:dateAx>
        <c:axId val="703548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563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35635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54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64864"/>
        <c:axId val="83383040"/>
      </c:areaChart>
      <c:dateAx>
        <c:axId val="8336486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83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8304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648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07232"/>
        <c:axId val="83408768"/>
      </c:areaChart>
      <c:catAx>
        <c:axId val="83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08768"/>
        <c:crosses val="autoZero"/>
        <c:auto val="1"/>
        <c:lblAlgn val="ctr"/>
        <c:lblOffset val="100"/>
        <c:noMultiLvlLbl val="0"/>
      </c:catAx>
      <c:valAx>
        <c:axId val="83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07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41152"/>
        <c:axId val="83442688"/>
      </c:areaChart>
      <c:dateAx>
        <c:axId val="834411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44268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44268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411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88768"/>
        <c:axId val="83490304"/>
      </c:lineChart>
      <c:dateAx>
        <c:axId val="83488768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90304"/>
        <c:crosses val="autoZero"/>
        <c:auto val="1"/>
        <c:lblOffset val="100"/>
        <c:baseTimeUnit val="days"/>
      </c:dateAx>
      <c:valAx>
        <c:axId val="834903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8876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68128"/>
        <c:axId val="83569664"/>
      </c:lineChart>
      <c:dateAx>
        <c:axId val="8356812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69664"/>
        <c:crosses val="autoZero"/>
        <c:auto val="1"/>
        <c:lblOffset val="100"/>
        <c:baseTimeUnit val="days"/>
      </c:dateAx>
      <c:valAx>
        <c:axId val="83569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6812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M8" sqref="M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4" t="s">
        <v>1015</v>
      </c>
      <c r="B1" s="414"/>
      <c r="C1" s="414"/>
      <c r="D1" s="414"/>
      <c r="E1" s="414"/>
      <c r="F1" s="414"/>
      <c r="G1" s="414"/>
      <c r="H1" s="414"/>
      <c r="I1" s="414"/>
      <c r="J1" s="139"/>
      <c r="K1" s="302"/>
      <c r="L1" s="177"/>
      <c r="M1" s="140"/>
    </row>
    <row r="2" spans="1:13" x14ac:dyDescent="0.25">
      <c r="A2" s="415" t="s">
        <v>21</v>
      </c>
      <c r="B2" s="415"/>
      <c r="C2" s="415"/>
      <c r="D2" s="415"/>
      <c r="E2" s="394">
        <v>43691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46640</v>
      </c>
      <c r="E5" s="296">
        <f>+IF(ISERROR(VLOOKUP($E$2,Cu!$A$5:$H$1642,7,0)),0,VLOOKUP($E$2,Cu!$A$5:$H$1642,7,0))</f>
        <v>85</v>
      </c>
      <c r="F5" s="291" t="s">
        <v>3</v>
      </c>
      <c r="G5" s="290">
        <f>+IF(ISERROR(VLOOKUP($E$2,Cu!$A$5:$H$1642,2,0)),0,VLOOKUP($E$2,Cu!$A$5:$H$1642,2,0))</f>
        <v>6629.2280161637173</v>
      </c>
      <c r="H5" s="290">
        <f>+IF(ISERROR(VLOOKUP($E$2,Cu!$A$5:$H$1642,4,0)),0,VLOOKUP($E$2,Cu!$A$5:$H$1642,4,0))</f>
        <v>5666.0068514219811</v>
      </c>
      <c r="I5" s="404">
        <f>+IF(ISERROR(VLOOKUP($E$2,Cu!$A$5:$H$1999,5,0)),0,VLOOKUP($E$2,Cu!$A$5:$H$1999,5,0))</f>
        <v>5697</v>
      </c>
      <c r="J5" s="387">
        <f>+IF(ISERROR(VLOOKUP($E$2,Cu!$A$5:$H$1642,8,0)),0,VLOOKUP($E$2,Cu!$A$5:$H$1642,8,0))</f>
        <v>-27.5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16625</v>
      </c>
      <c r="E6" s="296">
        <f>+IF(ISERROR(VLOOKUP($E$2,Pb!$A$5:$H$1987,7,0)),0,VLOOKUP($E$2,Pb!$A$5:$H$1987,7,0))</f>
        <v>-50</v>
      </c>
      <c r="F6" s="291" t="s">
        <v>3</v>
      </c>
      <c r="G6" s="290">
        <f>+IF(ISERROR(VLOOKUP($E$2,Pb!$A$5:$H$1987,2,0)),0,VLOOKUP($E$2,Pb!$A$5:$H$1987,2,0))</f>
        <v>2363.0127737719085</v>
      </c>
      <c r="H6" s="290">
        <f>+IF(ISERROR(VLOOKUP($E$2,Pb!$A$5:$H$1987,4,0)),0,VLOOKUP($E$2,Pb!$A$5:$H$1987,4,0))</f>
        <v>2019.6690374118878</v>
      </c>
      <c r="I6" s="404">
        <f>+IF(ISERROR(VLOOKUP($E$2,Pb!$A$5:$H$1987,5,0)),0,VLOOKUP($E$2,Pb!$A$5:$H$1987,5,0))</f>
        <v>2044</v>
      </c>
      <c r="J6" s="387">
        <f>+IF(ISERROR(VLOOKUP($E$2,Pb!$A$5:$H$1642,8,0)),0,VLOOKUP($E$2,Pb!$A$5:$H$1642,8,0))</f>
        <v>-59.5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4094</v>
      </c>
      <c r="E7" s="296">
        <f>+IF(ISERROR(VLOOKUP($E$2,Ag!$A$5:$H$1986,7,0)),0,VLOOKUP($E$2,Ag!$A$5:$H$1986,7,0))</f>
        <v>0</v>
      </c>
      <c r="F7" s="291" t="s">
        <v>6</v>
      </c>
      <c r="G7" s="290">
        <f>+IF(ISERROR(VLOOKUP($E$2,Ag!$A$5:$H$1517,2,0)),0,VLOOKUP($E$2,Ag!$A$5:$H$1517,2,0))</f>
        <v>0</v>
      </c>
      <c r="H7" s="290">
        <f>+IF(ISERROR(VLOOKUP($E$2,Ag!$A$5:$H$1517,4,0)),0,VLOOKUP($E$2,Ag!$A$5:$H$1517,4,0))</f>
        <v>0</v>
      </c>
      <c r="I7" s="404">
        <f>+IF(ISERROR(VLOOKUP($E$2,Ag!$A$5:$H$1517,5,0)),0,VLOOKUP($E$2,Ag!$A$5:$H$1517,5,0))</f>
        <v>0</v>
      </c>
      <c r="J7" s="387">
        <f>+IF(ISERROR(VLOOKUP($E$2,Ag!$A$5:$H$1642,8,0)),0,VLOOKUP($E$2,Ag!$A$5:$H$1642,8,0))</f>
        <v>0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19000</v>
      </c>
      <c r="E8" s="296">
        <f>+IF(ISERROR(VLOOKUP($E$2,Zn!$A$5:$H$2994,7,0)),0,VLOOKUP($E$2,Zn!$A$5:$H$2994,7,0))</f>
        <v>0</v>
      </c>
      <c r="F8" s="291" t="s">
        <v>3</v>
      </c>
      <c r="G8" s="290">
        <f>+IF(ISERROR(VLOOKUP($E$2,Zn!$A$5:$H$2994,2,0)),0,VLOOKUP($E$2,Zn!$A$5:$H$2994,2,0))</f>
        <v>0</v>
      </c>
      <c r="H8" s="290">
        <f>+IF(ISERROR(VLOOKUP($E$2,Zn!$A$5:$H$2994,4,0)),0,VLOOKUP($E$2,Zn!$A$5:$H$2994,4,0))</f>
        <v>0</v>
      </c>
      <c r="I8" s="404">
        <f>+IF(ISERROR(VLOOKUP($E$2,Zn!$A$5:$H$2994,5,0)),0,VLOOKUP($E$2,Zn!$A$5:$H$2994,5,0))</f>
        <v>0</v>
      </c>
      <c r="J8" s="387">
        <f>+IF(ISERROR(VLOOKUP($E$2,Zn!$A$5:$H$1642,8,0)),0,VLOOKUP($E$2,Zn!$A$5:$H$1642,8,0))</f>
        <v>0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123100</v>
      </c>
      <c r="E9" s="296">
        <f>+IF(ISERROR(VLOOKUP($E$2,Ni!$A$6:$H$2996,7,0)),0,VLOOKUP($E$2,Ni!$A$6:$H$2996,7,0))</f>
        <v>0</v>
      </c>
      <c r="F9" s="291" t="s">
        <v>3</v>
      </c>
      <c r="G9" s="290">
        <f>+IF(ISERROR(VLOOKUP($E$2,Ni!$A$6:$H$2996,2,0)),0,VLOOKUP($E$2,Ni!$A$6:$H$2996,2,0))</f>
        <v>0</v>
      </c>
      <c r="H9" s="290">
        <f>+IF(ISERROR(VLOOKUP($E$2,Ni!$A$6:$H$2996,4,0)),0,VLOOKUP($E$2,Ni!$A$6:$H$2996,4,0))</f>
        <v>0</v>
      </c>
      <c r="I9" s="404">
        <f>+IF(ISERROR(VLOOKUP($E$2,Ni!$A$6:$H$2996,5,0)),0,VLOOKUP($E$2,Ni!$A$6:$H$2996,5,0))</f>
        <v>0</v>
      </c>
      <c r="J9" s="387">
        <f>+IF(ISERROR(VLOOKUP($E$2,Ni!$A$5:$H$1642,8,0)),0,VLOOKUP($E$2,Ni!$A$5:$H$1642,8,0))</f>
        <v>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1850</v>
      </c>
      <c r="E10" s="296">
        <f>+IF(ISERROR(VLOOKUP($E$2,Coke!$A$6:$H$2997,7,0)),0,VLOOKUP($E$2,Coke!$A$6:$H$2997,7,0))</f>
        <v>50</v>
      </c>
      <c r="F10" s="291" t="s">
        <v>3</v>
      </c>
      <c r="G10" s="290">
        <f>+IF(ISERROR(VLOOKUP($E$2,Coke!$A$6:$H$2997,2,0)),0,VLOOKUP($E$2,Coke!$A$6:$H$2997,2,0))</f>
        <v>262.95179738213716</v>
      </c>
      <c r="H10" s="290">
        <f>+IF(ISERROR(VLOOKUP($E$2,Coke!$A$6:$H$2997,4,0)),0,VLOOKUP($E$2,Coke!$A$6:$H$2997,4,0))</f>
        <v>224.74512596763861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3695</v>
      </c>
      <c r="E11" s="296">
        <f>+IF(ISERROR(VLOOKUP($E$2,Steel!$A$6:$H$2995,7,0)),0,VLOOKUP($E$2,Steel!$A$6:$H$2995,7,0))</f>
        <v>15</v>
      </c>
      <c r="F11" s="291" t="s">
        <v>3</v>
      </c>
      <c r="G11" s="290">
        <f>+IF(ISERROR(VLOOKUP($E$2,Steel!$A$6:$H$2995,2,0)),0,VLOOKUP($E$2,Steel!$A$6:$H$2995,2,0))</f>
        <v>525.19291423080915</v>
      </c>
      <c r="H11" s="290">
        <f>+IF(ISERROR(VLOOKUP($E$2,Steel!$A$6:$H$2995,4,0)),0,VLOOKUP($E$2,Steel!$A$6:$H$2995,4,0))</f>
        <v>448.88283267590526</v>
      </c>
      <c r="I11" s="404">
        <f>+IF(ISERROR(VLOOKUP($E$2,Steel!$A$6:$H$2995,5,0)),0,VLOOKUP($E$2,Steel!$A$6:$H$2995,5,0))</f>
        <v>461.5</v>
      </c>
      <c r="J11" s="387">
        <f>+IF(ISERROR(VLOOKUP($E$2,Steel!$A$5:$H$1642,8,0)),0,VLOOKUP($E$2,Steel!$A$5:$H$1642,8,0))</f>
        <v>0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722</v>
      </c>
      <c r="E12" s="296">
        <f>+IF(ISERROR(VLOOKUP($E$2,'Quặng Sắt'!$A$6:$H$2995,7,0)),0,VLOOKUP($E$2,'Quặng Sắt'!$A$6:$H$2995,7,0))</f>
        <v>-16</v>
      </c>
      <c r="F12" s="291" t="s">
        <v>2</v>
      </c>
      <c r="G12" s="290">
        <f>+IF(ISERROR(VLOOKUP($E$2,'Quặng Sắt'!$A$6:$H$2995,2,0)),0,VLOOKUP($E$2,'Quặng Sắt'!$A$6:$H$2995,2,0))</f>
        <v>102.62226903238002</v>
      </c>
      <c r="H12" s="290">
        <f>+IF(ISERROR(VLOOKUP($E$2,'Quặng Sắt'!$A$6:$H$2995,4,0)),0,VLOOKUP($E$2,'Quặng Sắt'!$A$6:$H$2995,4,0))</f>
        <v>87.711341053316261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6" t="s">
        <v>1000</v>
      </c>
      <c r="F16" s="416"/>
      <c r="G16" s="416"/>
      <c r="H16" s="416"/>
      <c r="I16" s="416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23270</v>
      </c>
      <c r="E17" s="416" t="s">
        <v>1003</v>
      </c>
      <c r="F17" s="416"/>
      <c r="G17" s="416"/>
      <c r="H17" s="416"/>
      <c r="I17" s="416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7.0355100000000004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7" t="s">
        <v>17</v>
      </c>
      <c r="B19" s="417"/>
      <c r="C19" s="417"/>
      <c r="D19" s="417"/>
      <c r="E19" s="417"/>
      <c r="F19" s="417"/>
      <c r="G19" s="417"/>
      <c r="H19" s="417"/>
      <c r="I19" s="417"/>
    </row>
    <row r="20" spans="1:12" ht="15.75" customHeight="1" x14ac:dyDescent="0.25">
      <c r="A20" s="411" t="s">
        <v>656</v>
      </c>
      <c r="B20" s="412"/>
      <c r="C20" s="411" t="s">
        <v>18</v>
      </c>
      <c r="D20" s="413"/>
      <c r="E20" s="413"/>
      <c r="F20" s="413"/>
      <c r="G20" s="413"/>
      <c r="H20" s="413"/>
      <c r="I20" s="413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08" t="s">
        <v>1025</v>
      </c>
      <c r="B101" s="408"/>
      <c r="C101" s="408"/>
      <c r="D101" s="408"/>
      <c r="E101" s="408"/>
      <c r="F101" s="408"/>
      <c r="G101" s="408"/>
      <c r="H101" s="408"/>
      <c r="I101" s="408"/>
    </row>
    <row r="116" spans="1:9" x14ac:dyDescent="0.25">
      <c r="A116" s="408" t="s">
        <v>1026</v>
      </c>
      <c r="B116" s="408"/>
      <c r="C116" s="408"/>
      <c r="D116" s="408"/>
      <c r="E116" s="408"/>
      <c r="F116" s="408"/>
      <c r="G116" s="408"/>
      <c r="H116" s="408"/>
      <c r="I116" s="408"/>
    </row>
    <row r="129" spans="1:9" x14ac:dyDescent="0.25">
      <c r="A129" s="408" t="s">
        <v>1005</v>
      </c>
      <c r="B129" s="408"/>
      <c r="C129" s="408"/>
      <c r="D129" s="408"/>
      <c r="E129" s="408"/>
      <c r="F129" s="408"/>
      <c r="G129" s="408"/>
      <c r="H129" s="408"/>
      <c r="I129" s="40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8"/>
  <sheetViews>
    <sheetView workbookViewId="0">
      <pane ySplit="3" topLeftCell="A1135" activePane="bottomLeft" state="frozen"/>
      <selection pane="bottomLeft" activeCell="F1148" sqref="F114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13" activePane="bottomLeft" state="frozen"/>
      <selection pane="bottomLeft" activeCell="E627" sqref="E627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5" activePane="bottomLeft" state="frozen"/>
      <selection pane="bottomLeft" activeCell="I507" sqref="I507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406"/>
      <c r="B510" s="407"/>
    </row>
    <row r="511" spans="1:2" x14ac:dyDescent="0.25">
      <c r="A511" s="406"/>
      <c r="B511" s="407"/>
    </row>
    <row r="512" spans="1:2" x14ac:dyDescent="0.25">
      <c r="A512" s="406"/>
      <c r="B512" s="407"/>
    </row>
    <row r="513" spans="1:2" x14ac:dyDescent="0.25">
      <c r="A513" s="406"/>
      <c r="B513" s="407"/>
    </row>
    <row r="514" spans="1:2" x14ac:dyDescent="0.25">
      <c r="A514" s="406"/>
      <c r="B514" s="407"/>
    </row>
    <row r="515" spans="1:2" x14ac:dyDescent="0.25">
      <c r="A515" s="406"/>
      <c r="B515" s="407"/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8" activePane="bottomLeft" state="frozen"/>
      <selection pane="bottomLeft" activeCell="H1367" sqref="H1367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5697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2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2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2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2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181"/>
      <c r="B1363" s="37"/>
      <c r="C1363" s="231"/>
      <c r="D1363" s="37"/>
      <c r="E1363" s="231"/>
      <c r="F1363" s="37"/>
    </row>
    <row r="1364" spans="1:8" x14ac:dyDescent="0.25">
      <c r="A1364" s="181"/>
      <c r="B1364" s="37"/>
      <c r="C1364" s="231"/>
      <c r="D1364" s="37"/>
      <c r="E1364" s="231"/>
      <c r="F1364" s="37"/>
    </row>
    <row r="1365" spans="1:8" x14ac:dyDescent="0.25">
      <c r="A1365" s="181"/>
      <c r="B1365" s="37"/>
      <c r="C1365" s="231"/>
      <c r="D1365" s="37"/>
      <c r="E1365" s="231"/>
      <c r="F1365" s="37"/>
    </row>
    <row r="1366" spans="1:8" x14ac:dyDescent="0.25">
      <c r="A1366" s="181"/>
      <c r="B1366" s="37"/>
      <c r="C1366" s="231"/>
      <c r="D1366" s="37"/>
      <c r="E1366" s="231"/>
      <c r="F1366" s="37"/>
    </row>
    <row r="1367" spans="1:8" x14ac:dyDescent="0.25">
      <c r="A1367" s="181"/>
      <c r="B1367" s="37"/>
      <c r="C1367" s="231"/>
      <c r="D1367" s="37"/>
      <c r="E1367" s="231"/>
      <c r="F1367" s="37"/>
    </row>
    <row r="1368" spans="1:8" x14ac:dyDescent="0.25">
      <c r="A1368" s="181"/>
      <c r="B1368" s="37"/>
      <c r="C1368" s="231"/>
      <c r="D1368" s="37"/>
      <c r="E1368" s="231"/>
      <c r="F1368" s="37"/>
    </row>
    <row r="1369" spans="1:8" x14ac:dyDescent="0.25">
      <c r="A1369" s="181"/>
      <c r="B1369" s="37"/>
      <c r="C1369" s="231"/>
      <c r="D1369" s="37"/>
      <c r="E1369" s="231"/>
      <c r="F1369" s="37"/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tabSelected="1" workbookViewId="0">
      <pane ySplit="4" topLeftCell="A1347" activePane="bottomLeft" state="frozen"/>
      <selection pane="bottomLeft" activeCell="K1354" sqref="K1354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60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60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60" si="59">+IF(F1329=0,"",C1329/F1329)</f>
        <v>2351.2215433039687</v>
      </c>
      <c r="C1329" s="37">
        <v>16150</v>
      </c>
      <c r="D1329" s="37">
        <f t="shared" ref="D1329:D1360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N1360" sqref="N1360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59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9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9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59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si="55"/>
        <v>595.09888728905969</v>
      </c>
      <c r="C1359" s="221">
        <v>4224</v>
      </c>
      <c r="D1359" s="20">
        <f t="shared" si="54"/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/>
      <c r="C1360" s="221">
        <v>4094</v>
      </c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7"/>
  <sheetViews>
    <sheetView zoomScale="85" zoomScaleNormal="85" workbookViewId="0">
      <pane ySplit="4" topLeftCell="A1347" activePane="bottomLeft" state="frozen"/>
      <selection pane="bottomLeft" activeCell="M1354" sqref="M1354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0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56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56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56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56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C1357" s="222">
        <v>19000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4"/>
  <sheetViews>
    <sheetView zoomScale="115" zoomScaleNormal="115" workbookViewId="0">
      <pane ySplit="5" topLeftCell="A893" activePane="bottomLeft" state="frozen"/>
      <selection pane="bottomLeft" activeCell="F905" sqref="F905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03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03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03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03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C904" s="254">
        <v>123100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J242" sqref="J242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39" si="38">+IF(F198=0,"",C198/F198)</f>
        <v>259.72002181648185</v>
      </c>
      <c r="C198" s="333">
        <v>1800</v>
      </c>
      <c r="D198" s="1">
        <f t="shared" ref="D198:D239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39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0" workbookViewId="0">
      <selection activeCell="F56" sqref="F56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54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54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4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workbookViewId="0">
      <pane xSplit="1" ySplit="5" topLeftCell="B221" activePane="bottomRight" state="frozen"/>
      <selection pane="topRight" activeCell="B1" sqref="B1"/>
      <selection pane="bottomLeft" activeCell="A6" sqref="A6"/>
      <selection pane="bottomRight" activeCell="L226" sqref="L226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26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26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26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26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461.5</v>
      </c>
      <c r="F226" s="374">
        <f>USD_CNY!B1148</f>
        <v>7.0355100000000004</v>
      </c>
      <c r="G226" s="323">
        <f t="shared" si="38"/>
        <v>15</v>
      </c>
      <c r="H226" s="362">
        <f t="shared" si="39"/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2019-08-14T04:21:06Z</dcterms:modified>
</cp:coreProperties>
</file>