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285" windowWidth="10200" windowHeight="787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15" i="16" l="1"/>
  <c r="D215" i="16"/>
  <c r="F215" i="16"/>
  <c r="G215" i="16"/>
  <c r="H215" i="16"/>
  <c r="B893" i="7"/>
  <c r="D893" i="7" s="1"/>
  <c r="F893" i="7"/>
  <c r="G893" i="7"/>
  <c r="H893" i="7"/>
  <c r="B1346" i="5"/>
  <c r="D1346" i="5" s="1"/>
  <c r="F1346" i="5"/>
  <c r="G1346" i="5"/>
  <c r="H1346" i="5"/>
  <c r="B1349" i="4"/>
  <c r="D1349" i="4" s="1"/>
  <c r="F1349" i="4"/>
  <c r="G1349" i="4"/>
  <c r="H1349" i="4"/>
  <c r="B1349" i="3"/>
  <c r="D1349" i="3" s="1"/>
  <c r="F1349" i="3"/>
  <c r="G1349" i="3"/>
  <c r="H1349" i="3"/>
  <c r="B1351" i="2"/>
  <c r="D1351" i="2"/>
  <c r="F1351" i="2"/>
  <c r="G1351" i="2"/>
  <c r="H1351" i="2"/>
  <c r="B43" i="17"/>
  <c r="D43" i="17" s="1"/>
  <c r="F43" i="17"/>
  <c r="G43" i="17"/>
  <c r="B228" i="15"/>
  <c r="D228" i="15" s="1"/>
  <c r="F228" i="15"/>
  <c r="G228" i="15"/>
  <c r="B214" i="16" l="1"/>
  <c r="D214" i="16"/>
  <c r="F214" i="16"/>
  <c r="G214" i="16"/>
  <c r="H214" i="16"/>
  <c r="B892" i="7"/>
  <c r="D892" i="7" s="1"/>
  <c r="F892" i="7"/>
  <c r="G892" i="7"/>
  <c r="H892" i="7"/>
  <c r="B1345" i="5"/>
  <c r="D1345" i="5" s="1"/>
  <c r="F1345" i="5"/>
  <c r="G1345" i="5"/>
  <c r="H1345" i="5"/>
  <c r="B1348" i="4"/>
  <c r="D1348" i="4" s="1"/>
  <c r="F1348" i="4"/>
  <c r="G1348" i="4"/>
  <c r="H1348" i="4"/>
  <c r="B1348" i="3"/>
  <c r="D1348" i="3" s="1"/>
  <c r="F1348" i="3"/>
  <c r="G1348" i="3"/>
  <c r="H1348" i="3"/>
  <c r="B1350" i="2"/>
  <c r="D1350" i="2" s="1"/>
  <c r="F1350" i="2"/>
  <c r="G1350" i="2"/>
  <c r="H1350" i="2"/>
  <c r="B42" i="17"/>
  <c r="D42" i="17" s="1"/>
  <c r="F42" i="17"/>
  <c r="G42" i="17"/>
  <c r="B227" i="15"/>
  <c r="D227" i="15" s="1"/>
  <c r="F227" i="15"/>
  <c r="G227" i="15"/>
  <c r="B213" i="16" l="1"/>
  <c r="D213" i="16" s="1"/>
  <c r="F213" i="16"/>
  <c r="G213" i="16"/>
  <c r="H213" i="16"/>
  <c r="B891" i="7"/>
  <c r="D891" i="7" s="1"/>
  <c r="F891" i="7"/>
  <c r="G891" i="7"/>
  <c r="H891" i="7"/>
  <c r="B1344" i="5"/>
  <c r="D1344" i="5"/>
  <c r="F1344" i="5"/>
  <c r="G1344" i="5"/>
  <c r="H1344" i="5"/>
  <c r="B1347" i="4"/>
  <c r="D1347" i="4" s="1"/>
  <c r="F1347" i="4"/>
  <c r="G1347" i="4"/>
  <c r="H1347" i="4"/>
  <c r="B1347" i="3"/>
  <c r="D1347" i="3" s="1"/>
  <c r="F1347" i="3"/>
  <c r="G1347" i="3"/>
  <c r="H1347" i="3"/>
  <c r="B1349" i="2"/>
  <c r="D1349" i="2" s="1"/>
  <c r="F1349" i="2"/>
  <c r="G1349" i="2"/>
  <c r="H1349" i="2"/>
  <c r="B41" i="17"/>
  <c r="D41" i="17"/>
  <c r="F41" i="17"/>
  <c r="G41" i="17"/>
  <c r="B226" i="15"/>
  <c r="D226" i="15" s="1"/>
  <c r="F226" i="15"/>
  <c r="G226" i="15"/>
  <c r="B212" i="16" l="1"/>
  <c r="D212" i="16" s="1"/>
  <c r="F212" i="16"/>
  <c r="G212" i="16"/>
  <c r="H212" i="16"/>
  <c r="B890" i="7"/>
  <c r="D890" i="7"/>
  <c r="F890" i="7"/>
  <c r="G890" i="7"/>
  <c r="H890" i="7"/>
  <c r="B1343" i="5"/>
  <c r="D1343" i="5" s="1"/>
  <c r="F1343" i="5"/>
  <c r="G1343" i="5"/>
  <c r="H1343" i="5"/>
  <c r="B1346" i="4"/>
  <c r="D1346" i="4"/>
  <c r="F1346" i="4"/>
  <c r="G1346" i="4"/>
  <c r="H1346" i="4"/>
  <c r="B1346" i="3"/>
  <c r="D1346" i="3" s="1"/>
  <c r="F1346" i="3"/>
  <c r="G1346" i="3"/>
  <c r="H1346" i="3"/>
  <c r="B1348" i="2"/>
  <c r="D1348" i="2" s="1"/>
  <c r="F1348" i="2"/>
  <c r="G1348" i="2"/>
  <c r="H1348" i="2"/>
  <c r="B40" i="17"/>
  <c r="D40" i="17" s="1"/>
  <c r="F40" i="17"/>
  <c r="G40" i="17"/>
  <c r="B225" i="15"/>
  <c r="D225" i="15" s="1"/>
  <c r="F225" i="15"/>
  <c r="G225" i="15"/>
  <c r="B1345" i="4" l="1"/>
  <c r="D1345" i="4" s="1"/>
  <c r="F1345" i="4"/>
  <c r="G1345" i="4"/>
  <c r="H1345" i="4"/>
  <c r="B211" i="16"/>
  <c r="D211" i="16" s="1"/>
  <c r="F211" i="16"/>
  <c r="G211" i="16"/>
  <c r="H211" i="16"/>
  <c r="B889" i="7"/>
  <c r="D889" i="7" s="1"/>
  <c r="F889" i="7"/>
  <c r="G889" i="7"/>
  <c r="H889" i="7"/>
  <c r="B1342" i="5"/>
  <c r="D1342" i="5" s="1"/>
  <c r="F1342" i="5"/>
  <c r="G1342" i="5"/>
  <c r="H1342" i="5"/>
  <c r="B1345" i="3"/>
  <c r="D1345" i="3" s="1"/>
  <c r="F1345" i="3"/>
  <c r="G1345" i="3"/>
  <c r="H1345" i="3"/>
  <c r="B1347" i="2"/>
  <c r="D1347" i="2" s="1"/>
  <c r="F1347" i="2"/>
  <c r="G1347" i="2"/>
  <c r="H1347" i="2"/>
  <c r="B39" i="17"/>
  <c r="D39" i="17" s="1"/>
  <c r="F39" i="17"/>
  <c r="G39" i="17"/>
  <c r="B224" i="15"/>
  <c r="D224" i="15" s="1"/>
  <c r="F224" i="15"/>
  <c r="G224" i="15"/>
  <c r="B210" i="16" l="1"/>
  <c r="D210" i="16" s="1"/>
  <c r="F210" i="16"/>
  <c r="G210" i="16"/>
  <c r="H210" i="16"/>
  <c r="B888" i="7"/>
  <c r="D888" i="7" s="1"/>
  <c r="F888" i="7"/>
  <c r="G888" i="7"/>
  <c r="H888" i="7"/>
  <c r="B1341" i="5"/>
  <c r="D1341" i="5" s="1"/>
  <c r="F1341" i="5"/>
  <c r="G1341" i="5"/>
  <c r="H1341" i="5"/>
  <c r="B1344" i="4"/>
  <c r="D1344" i="4" s="1"/>
  <c r="F1344" i="4"/>
  <c r="G1344" i="4"/>
  <c r="H1344" i="4"/>
  <c r="B1344" i="3"/>
  <c r="D1344" i="3" s="1"/>
  <c r="F1344" i="3"/>
  <c r="G1344" i="3"/>
  <c r="H1344" i="3"/>
  <c r="B1346" i="2"/>
  <c r="D1346" i="2" s="1"/>
  <c r="F1346" i="2"/>
  <c r="G1346" i="2"/>
  <c r="H1346" i="2"/>
  <c r="B38" i="17"/>
  <c r="D38" i="17" s="1"/>
  <c r="F38" i="17"/>
  <c r="G38" i="17"/>
  <c r="B223" i="15"/>
  <c r="D223" i="15" s="1"/>
  <c r="F223" i="15"/>
  <c r="G223" i="15"/>
  <c r="B209" i="16" l="1"/>
  <c r="D209" i="16" s="1"/>
  <c r="F209" i="16"/>
  <c r="G209" i="16"/>
  <c r="H209" i="16"/>
  <c r="G887" i="7"/>
  <c r="B887" i="7"/>
  <c r="D887" i="7" s="1"/>
  <c r="F887" i="7"/>
  <c r="H887" i="7"/>
  <c r="B1340" i="5"/>
  <c r="D1340" i="5" s="1"/>
  <c r="F1340" i="5"/>
  <c r="G1340" i="5"/>
  <c r="H1340" i="5"/>
  <c r="B1343" i="4"/>
  <c r="D1343" i="4" s="1"/>
  <c r="F1343" i="4"/>
  <c r="G1343" i="4"/>
  <c r="H1343" i="4"/>
  <c r="B1343" i="3"/>
  <c r="D1343" i="3" s="1"/>
  <c r="F1343" i="3"/>
  <c r="G1343" i="3"/>
  <c r="H1343" i="3"/>
  <c r="B1345" i="2"/>
  <c r="D1345" i="2" s="1"/>
  <c r="F1345" i="2"/>
  <c r="G1345" i="2"/>
  <c r="H1345" i="2"/>
  <c r="B37" i="17"/>
  <c r="D37" i="17" s="1"/>
  <c r="F37" i="17"/>
  <c r="G37" i="17"/>
  <c r="B222" i="15"/>
  <c r="D222" i="15" s="1"/>
  <c r="F222" i="15"/>
  <c r="G222" i="15"/>
  <c r="B208" i="16" l="1"/>
  <c r="D208" i="16" s="1"/>
  <c r="F208" i="16"/>
  <c r="G208" i="16"/>
  <c r="H208" i="16"/>
  <c r="G886" i="7"/>
  <c r="B886" i="7"/>
  <c r="D886" i="7" s="1"/>
  <c r="F886" i="7"/>
  <c r="H886" i="7"/>
  <c r="B1339" i="5"/>
  <c r="D1339" i="5" s="1"/>
  <c r="F1339" i="5"/>
  <c r="G1339" i="5"/>
  <c r="H1339" i="5"/>
  <c r="B1342" i="4"/>
  <c r="D1342" i="4" s="1"/>
  <c r="F1342" i="4"/>
  <c r="G1342" i="4"/>
  <c r="H1342" i="4"/>
  <c r="B1342" i="3"/>
  <c r="D1342" i="3" s="1"/>
  <c r="F1342" i="3"/>
  <c r="G1342" i="3"/>
  <c r="H1342" i="3"/>
  <c r="B1344" i="2"/>
  <c r="D1344" i="2" s="1"/>
  <c r="F1344" i="2"/>
  <c r="G1344" i="2"/>
  <c r="H1344" i="2"/>
  <c r="B36" i="17"/>
  <c r="D36" i="17" s="1"/>
  <c r="F36" i="17"/>
  <c r="G36" i="17"/>
  <c r="B221" i="15"/>
  <c r="D221" i="15" s="1"/>
  <c r="F221" i="15"/>
  <c r="G221" i="15"/>
  <c r="B207" i="16" l="1"/>
  <c r="D207" i="16" s="1"/>
  <c r="F207" i="16"/>
  <c r="G207" i="16"/>
  <c r="H207" i="16"/>
  <c r="B885" i="7"/>
  <c r="D885" i="7" s="1"/>
  <c r="F885" i="7"/>
  <c r="G885" i="7"/>
  <c r="H885" i="7"/>
  <c r="B1338" i="5"/>
  <c r="D1338" i="5" s="1"/>
  <c r="F1338" i="5"/>
  <c r="G1338" i="5"/>
  <c r="H1338" i="5"/>
  <c r="B1341" i="4"/>
  <c r="D1341" i="4" s="1"/>
  <c r="F1341" i="4"/>
  <c r="G1341" i="4"/>
  <c r="H1341" i="4"/>
  <c r="B1341" i="3"/>
  <c r="D1341" i="3" s="1"/>
  <c r="F1341" i="3"/>
  <c r="G1341" i="3"/>
  <c r="H1341" i="3"/>
  <c r="B1343" i="2"/>
  <c r="D1343" i="2" s="1"/>
  <c r="F1343" i="2"/>
  <c r="G1343" i="2"/>
  <c r="H1343" i="2"/>
  <c r="B35" i="17"/>
  <c r="D35" i="17" s="1"/>
  <c r="F35" i="17"/>
  <c r="G35" i="17"/>
  <c r="B220" i="15"/>
  <c r="D220" i="15" s="1"/>
  <c r="F220" i="15"/>
  <c r="G220" i="15"/>
  <c r="B206" i="16" l="1"/>
  <c r="D206" i="16" s="1"/>
  <c r="F206" i="16"/>
  <c r="G206" i="16"/>
  <c r="H206" i="16"/>
  <c r="B884" i="7"/>
  <c r="D884" i="7" s="1"/>
  <c r="F884" i="7"/>
  <c r="G884" i="7"/>
  <c r="H884" i="7"/>
  <c r="B1337" i="5"/>
  <c r="D1337" i="5" s="1"/>
  <c r="F1337" i="5"/>
  <c r="G1337" i="5"/>
  <c r="H1337" i="5"/>
  <c r="B1340" i="4"/>
  <c r="D1340" i="4" s="1"/>
  <c r="F1340" i="4"/>
  <c r="G1340" i="4"/>
  <c r="H1340" i="4"/>
  <c r="B1340" i="3"/>
  <c r="D1340" i="3" s="1"/>
  <c r="F1340" i="3"/>
  <c r="G1340" i="3"/>
  <c r="H1340" i="3"/>
  <c r="B1342" i="2"/>
  <c r="D1342" i="2" s="1"/>
  <c r="F1342" i="2"/>
  <c r="G1342" i="2"/>
  <c r="H1342" i="2"/>
  <c r="B34" i="17"/>
  <c r="D34" i="17" s="1"/>
  <c r="F34" i="17"/>
  <c r="G34" i="17"/>
  <c r="B219" i="15"/>
  <c r="D219" i="15" s="1"/>
  <c r="F219" i="15"/>
  <c r="G219" i="15"/>
  <c r="B205" i="16" l="1"/>
  <c r="D205" i="16" s="1"/>
  <c r="F205" i="16"/>
  <c r="G205" i="16"/>
  <c r="H205" i="16"/>
  <c r="B883" i="7"/>
  <c r="D883" i="7" s="1"/>
  <c r="F883" i="7"/>
  <c r="G883" i="7"/>
  <c r="H883" i="7"/>
  <c r="B1336" i="5"/>
  <c r="D1336" i="5" s="1"/>
  <c r="F1336" i="5"/>
  <c r="G1336" i="5"/>
  <c r="H1336" i="5"/>
  <c r="B1339" i="4"/>
  <c r="D1339" i="4"/>
  <c r="F1339" i="4"/>
  <c r="G1339" i="4"/>
  <c r="H1339" i="4"/>
  <c r="B1339" i="3"/>
  <c r="D1339" i="3" s="1"/>
  <c r="F1339" i="3"/>
  <c r="G1339" i="3"/>
  <c r="H1339" i="3"/>
  <c r="B1341" i="2"/>
  <c r="D1341" i="2"/>
  <c r="F1341" i="2"/>
  <c r="G1341" i="2"/>
  <c r="H1341" i="2"/>
  <c r="B33" i="17"/>
  <c r="D33" i="17" s="1"/>
  <c r="F33" i="17"/>
  <c r="G33" i="17"/>
  <c r="B218" i="15"/>
  <c r="D218" i="15"/>
  <c r="F218" i="15"/>
  <c r="G218" i="15"/>
  <c r="B204" i="16" l="1"/>
  <c r="D204" i="16" s="1"/>
  <c r="F204" i="16"/>
  <c r="G204" i="16"/>
  <c r="H204" i="16"/>
  <c r="B882" i="7"/>
  <c r="D882" i="7" s="1"/>
  <c r="F882" i="7"/>
  <c r="G882" i="7"/>
  <c r="H882" i="7"/>
  <c r="B1335" i="5"/>
  <c r="D1335" i="5" s="1"/>
  <c r="F1335" i="5"/>
  <c r="G1335" i="5"/>
  <c r="H1335" i="5"/>
  <c r="B1338" i="4"/>
  <c r="D1338" i="4" s="1"/>
  <c r="F1338" i="4"/>
  <c r="G1338" i="4"/>
  <c r="H1338" i="4"/>
  <c r="B1338" i="3"/>
  <c r="D1338" i="3" s="1"/>
  <c r="F1338" i="3"/>
  <c r="G1338" i="3"/>
  <c r="H1338" i="3"/>
  <c r="B1340" i="2"/>
  <c r="D1340" i="2"/>
  <c r="F1340" i="2"/>
  <c r="G1340" i="2"/>
  <c r="H1340" i="2"/>
  <c r="B32" i="17"/>
  <c r="D32" i="17"/>
  <c r="F32" i="17"/>
  <c r="G32" i="17"/>
  <c r="B217" i="15"/>
  <c r="D217" i="15" s="1"/>
  <c r="F217" i="15"/>
  <c r="G217" i="15"/>
  <c r="B203" i="16" l="1"/>
  <c r="D203" i="16" s="1"/>
  <c r="F203" i="16"/>
  <c r="G203" i="16"/>
  <c r="H203" i="16"/>
  <c r="B881" i="7"/>
  <c r="D881" i="7" s="1"/>
  <c r="F881" i="7"/>
  <c r="G881" i="7"/>
  <c r="H881" i="7"/>
  <c r="B1334" i="5"/>
  <c r="D1334" i="5" s="1"/>
  <c r="F1334" i="5"/>
  <c r="G1334" i="5"/>
  <c r="H1334" i="5"/>
  <c r="B1337" i="4"/>
  <c r="D1337" i="4" s="1"/>
  <c r="F1337" i="4"/>
  <c r="G1337" i="4"/>
  <c r="H1337" i="4"/>
  <c r="B1337" i="3"/>
  <c r="D1337" i="3" s="1"/>
  <c r="F1337" i="3"/>
  <c r="G1337" i="3"/>
  <c r="H1337" i="3"/>
  <c r="B1339" i="2"/>
  <c r="D1339" i="2" s="1"/>
  <c r="F1339" i="2"/>
  <c r="G1339" i="2"/>
  <c r="H1339" i="2"/>
  <c r="B31" i="17"/>
  <c r="D31" i="17" s="1"/>
  <c r="F31" i="17"/>
  <c r="G31" i="17"/>
  <c r="B216" i="15"/>
  <c r="D216" i="15" s="1"/>
  <c r="F216" i="15"/>
  <c r="G216" i="15"/>
  <c r="B202" i="16" l="1"/>
  <c r="D202" i="16" s="1"/>
  <c r="F202" i="16"/>
  <c r="G202" i="16"/>
  <c r="H202" i="16"/>
  <c r="B880" i="7"/>
  <c r="D880" i="7" s="1"/>
  <c r="F880" i="7"/>
  <c r="G880" i="7"/>
  <c r="H880" i="7"/>
  <c r="B1333" i="5"/>
  <c r="D1333" i="5" s="1"/>
  <c r="F1333" i="5"/>
  <c r="G1333" i="5"/>
  <c r="H1333" i="5"/>
  <c r="B1336" i="4"/>
  <c r="D1336" i="4" s="1"/>
  <c r="F1336" i="4"/>
  <c r="G1336" i="4"/>
  <c r="H1336" i="4"/>
  <c r="B1336" i="3"/>
  <c r="D1336" i="3" s="1"/>
  <c r="F1336" i="3"/>
  <c r="G1336" i="3"/>
  <c r="H1336" i="3"/>
  <c r="B1338" i="2"/>
  <c r="D1338" i="2" s="1"/>
  <c r="F1338" i="2"/>
  <c r="G1338" i="2"/>
  <c r="H1338" i="2"/>
  <c r="B30" i="17"/>
  <c r="D30" i="17" s="1"/>
  <c r="F30" i="17"/>
  <c r="G30" i="17"/>
  <c r="B215" i="15"/>
  <c r="D215" i="15" s="1"/>
  <c r="F215" i="15"/>
  <c r="G215" i="15"/>
  <c r="B201" i="16" l="1"/>
  <c r="D201" i="16"/>
  <c r="F201" i="16"/>
  <c r="G201" i="16"/>
  <c r="H201" i="16"/>
  <c r="B879" i="7"/>
  <c r="D879" i="7" s="1"/>
  <c r="F879" i="7"/>
  <c r="G879" i="7"/>
  <c r="H879" i="7"/>
  <c r="B1332" i="5"/>
  <c r="D1332" i="5" s="1"/>
  <c r="F1332" i="5"/>
  <c r="G1332" i="5"/>
  <c r="H1332" i="5"/>
  <c r="B1335" i="4"/>
  <c r="D1335" i="4" s="1"/>
  <c r="F1335" i="4"/>
  <c r="G1335" i="4"/>
  <c r="H1335" i="4"/>
  <c r="B1335" i="3"/>
  <c r="D1335" i="3" s="1"/>
  <c r="F1335" i="3"/>
  <c r="G1335" i="3"/>
  <c r="H1335" i="3"/>
  <c r="B1337" i="2"/>
  <c r="D1337" i="2" s="1"/>
  <c r="F1337" i="2"/>
  <c r="G1337" i="2"/>
  <c r="H1337" i="2"/>
  <c r="B29" i="17"/>
  <c r="D29" i="17" s="1"/>
  <c r="F29" i="17"/>
  <c r="G29" i="17"/>
  <c r="B214" i="15"/>
  <c r="D214" i="15" s="1"/>
  <c r="F214" i="15"/>
  <c r="G214" i="15"/>
  <c r="B200" i="16" l="1"/>
  <c r="D200" i="16" s="1"/>
  <c r="F200" i="16"/>
  <c r="G200" i="16"/>
  <c r="H200" i="16"/>
  <c r="B878" i="7"/>
  <c r="D878" i="7" s="1"/>
  <c r="F878" i="7"/>
  <c r="G878" i="7"/>
  <c r="H878" i="7"/>
  <c r="B1331" i="5"/>
  <c r="D1331" i="5" s="1"/>
  <c r="F1331" i="5"/>
  <c r="G1331" i="5"/>
  <c r="H1331" i="5"/>
  <c r="B1334" i="4"/>
  <c r="D1334" i="4" s="1"/>
  <c r="F1334" i="4"/>
  <c r="G1334" i="4"/>
  <c r="H1334" i="4"/>
  <c r="B1334" i="3"/>
  <c r="D1334" i="3" s="1"/>
  <c r="F1334" i="3"/>
  <c r="G1334" i="3"/>
  <c r="H1334" i="3"/>
  <c r="B1336" i="2"/>
  <c r="D1336" i="2" s="1"/>
  <c r="F1336" i="2"/>
  <c r="G1336" i="2"/>
  <c r="H1336" i="2"/>
  <c r="B28" i="17"/>
  <c r="D28" i="17" s="1"/>
  <c r="F28" i="17"/>
  <c r="G28" i="17"/>
  <c r="B213" i="15"/>
  <c r="D213" i="15" s="1"/>
  <c r="F213" i="15"/>
  <c r="G213" i="15"/>
  <c r="B199" i="16" l="1"/>
  <c r="D199" i="16" s="1"/>
  <c r="F199" i="16"/>
  <c r="G199" i="16"/>
  <c r="H199" i="16"/>
  <c r="B877" i="7"/>
  <c r="D877" i="7"/>
  <c r="F877" i="7"/>
  <c r="G877" i="7"/>
  <c r="H877" i="7"/>
  <c r="B1330" i="5"/>
  <c r="D1330" i="5" s="1"/>
  <c r="F1330" i="5"/>
  <c r="G1330" i="5"/>
  <c r="H1330" i="5"/>
  <c r="B1333" i="4"/>
  <c r="D1333" i="4" s="1"/>
  <c r="F1333" i="4"/>
  <c r="G1333" i="4"/>
  <c r="H1333" i="4"/>
  <c r="B1333" i="3"/>
  <c r="D1333" i="3" s="1"/>
  <c r="F1333" i="3"/>
  <c r="G1333" i="3"/>
  <c r="H1333" i="3"/>
  <c r="B1335" i="2"/>
  <c r="D1335" i="2" s="1"/>
  <c r="F1335" i="2"/>
  <c r="G1335" i="2"/>
  <c r="H1335" i="2"/>
  <c r="B27" i="17"/>
  <c r="D27" i="17" s="1"/>
  <c r="F27" i="17"/>
  <c r="G27" i="17"/>
  <c r="B212" i="15"/>
  <c r="D212" i="15" s="1"/>
  <c r="F212" i="15"/>
  <c r="G212" i="15"/>
  <c r="B211" i="15" l="1"/>
  <c r="D211" i="15" s="1"/>
  <c r="F211" i="15"/>
  <c r="G211" i="15"/>
  <c r="B198" i="16"/>
  <c r="D198" i="16" s="1"/>
  <c r="F198" i="16"/>
  <c r="G198" i="16"/>
  <c r="H198" i="16"/>
  <c r="F26" i="17"/>
  <c r="B26" i="17" s="1"/>
  <c r="D26" i="17" s="1"/>
  <c r="G26" i="17"/>
  <c r="B876" i="7"/>
  <c r="D876" i="7" s="1"/>
  <c r="F876" i="7"/>
  <c r="G876" i="7"/>
  <c r="H876" i="7"/>
  <c r="B1329" i="5"/>
  <c r="D1329" i="5" s="1"/>
  <c r="F1329" i="5"/>
  <c r="G1329" i="5"/>
  <c r="H1329" i="5"/>
  <c r="B1332" i="4"/>
  <c r="D1332" i="4" s="1"/>
  <c r="F1332" i="4"/>
  <c r="G1332" i="4"/>
  <c r="H1332" i="4"/>
  <c r="B1332" i="3"/>
  <c r="D1332" i="3" s="1"/>
  <c r="F1332" i="3"/>
  <c r="G1332" i="3"/>
  <c r="H1332" i="3"/>
  <c r="B1334" i="2"/>
  <c r="D1334" i="2" s="1"/>
  <c r="F1334" i="2"/>
  <c r="G1334" i="2"/>
  <c r="H1334" i="2"/>
  <c r="B197" i="16" l="1"/>
  <c r="D197" i="16" s="1"/>
  <c r="F197" i="16"/>
  <c r="G197" i="16"/>
  <c r="H197" i="16"/>
  <c r="B875" i="7"/>
  <c r="D875" i="7" s="1"/>
  <c r="F875" i="7"/>
  <c r="G875" i="7"/>
  <c r="H875" i="7"/>
  <c r="B1328" i="5"/>
  <c r="D1328" i="5" s="1"/>
  <c r="F1328" i="5"/>
  <c r="G1328" i="5"/>
  <c r="H1328" i="5"/>
  <c r="B1331" i="4"/>
  <c r="D1331" i="4" s="1"/>
  <c r="F1331" i="4"/>
  <c r="G1331" i="4"/>
  <c r="H1331" i="4"/>
  <c r="B1331" i="3"/>
  <c r="D1331" i="3" s="1"/>
  <c r="F1331" i="3"/>
  <c r="G1331" i="3"/>
  <c r="H1331" i="3"/>
  <c r="B1333" i="2"/>
  <c r="D1333" i="2" s="1"/>
  <c r="F1333" i="2"/>
  <c r="G1333" i="2"/>
  <c r="H1333" i="2"/>
  <c r="B196" i="16"/>
  <c r="D196" i="16" s="1"/>
  <c r="F196" i="16"/>
  <c r="G196" i="16"/>
  <c r="H196" i="16"/>
  <c r="F25" i="17" l="1"/>
  <c r="B25" i="17" s="1"/>
  <c r="D25" i="17" s="1"/>
  <c r="G25" i="17"/>
  <c r="B210" i="15"/>
  <c r="D210" i="15" s="1"/>
  <c r="F210" i="15"/>
  <c r="G210" i="15"/>
  <c r="B874" i="7" l="1"/>
  <c r="D874" i="7" s="1"/>
  <c r="F874" i="7"/>
  <c r="G874" i="7"/>
  <c r="H874" i="7"/>
  <c r="B1327" i="5"/>
  <c r="D1327" i="5" s="1"/>
  <c r="F1327" i="5"/>
  <c r="G1327" i="5"/>
  <c r="H1327" i="5"/>
  <c r="B1330" i="4"/>
  <c r="D1330" i="4" s="1"/>
  <c r="F1330" i="4"/>
  <c r="G1330" i="4"/>
  <c r="H1330" i="4"/>
  <c r="B1330" i="3"/>
  <c r="D1330" i="3" s="1"/>
  <c r="F1330" i="3"/>
  <c r="G1330" i="3"/>
  <c r="H1330" i="3"/>
  <c r="B1332" i="2"/>
  <c r="D1332" i="2" s="1"/>
  <c r="F1332" i="2"/>
  <c r="G1332" i="2"/>
  <c r="H1332" i="2"/>
  <c r="F24" i="17"/>
  <c r="B24" i="17" s="1"/>
  <c r="D24" i="17" s="1"/>
  <c r="G24" i="17"/>
  <c r="B209" i="15"/>
  <c r="D209" i="15" s="1"/>
  <c r="F209" i="15"/>
  <c r="G209" i="15"/>
  <c r="B195" i="16" l="1"/>
  <c r="D195" i="16" s="1"/>
  <c r="F195" i="16"/>
  <c r="G195" i="16"/>
  <c r="H195" i="16"/>
  <c r="B873" i="7"/>
  <c r="D873" i="7" s="1"/>
  <c r="F873" i="7"/>
  <c r="G873" i="7"/>
  <c r="H873" i="7"/>
  <c r="B1326" i="5"/>
  <c r="D1326" i="5" s="1"/>
  <c r="F1326" i="5"/>
  <c r="G1326" i="5"/>
  <c r="H1326" i="5"/>
  <c r="B1329" i="4"/>
  <c r="D1329" i="4" s="1"/>
  <c r="F1329" i="4"/>
  <c r="G1329" i="4"/>
  <c r="H1329" i="4"/>
  <c r="B1329" i="3"/>
  <c r="D1329" i="3" s="1"/>
  <c r="F1329" i="3"/>
  <c r="G1329" i="3"/>
  <c r="H1329" i="3"/>
  <c r="B1331" i="2"/>
  <c r="D1331" i="2" s="1"/>
  <c r="F1331" i="2"/>
  <c r="G1331" i="2"/>
  <c r="H1331" i="2"/>
  <c r="F23" i="17"/>
  <c r="B23" i="17" s="1"/>
  <c r="D23" i="17" s="1"/>
  <c r="G23" i="17"/>
  <c r="B208" i="15"/>
  <c r="D208" i="15" s="1"/>
  <c r="F208" i="15"/>
  <c r="G208" i="15"/>
  <c r="H872" i="7" l="1"/>
  <c r="G207" i="15"/>
  <c r="D5" i="1" l="1"/>
  <c r="B194" i="16" l="1"/>
  <c r="D194" i="16" s="1"/>
  <c r="F194" i="16"/>
  <c r="G194" i="16"/>
  <c r="H194" i="16"/>
  <c r="B872" i="7"/>
  <c r="D872" i="7" s="1"/>
  <c r="F872" i="7"/>
  <c r="G872" i="7"/>
  <c r="B1325" i="5"/>
  <c r="D1325" i="5" s="1"/>
  <c r="F1325" i="5"/>
  <c r="G1325" i="5"/>
  <c r="H1325" i="5"/>
  <c r="B1328" i="4"/>
  <c r="D1328" i="4" s="1"/>
  <c r="F1328" i="4"/>
  <c r="G1328" i="4"/>
  <c r="H1328" i="4"/>
  <c r="F1328" i="3"/>
  <c r="B1328" i="3" s="1"/>
  <c r="D1328" i="3" s="1"/>
  <c r="G1328" i="3"/>
  <c r="H1328" i="3"/>
  <c r="B1330" i="2"/>
  <c r="D1330" i="2" s="1"/>
  <c r="F1330" i="2"/>
  <c r="G1330" i="2"/>
  <c r="H1330" i="2"/>
  <c r="F22" i="17"/>
  <c r="B22" i="17" s="1"/>
  <c r="D22" i="17" s="1"/>
  <c r="G22" i="17"/>
  <c r="F207" i="15"/>
  <c r="B207" i="15" s="1"/>
  <c r="D207" i="15" s="1"/>
  <c r="B193" i="16" l="1"/>
  <c r="D193" i="16" s="1"/>
  <c r="F193" i="16"/>
  <c r="G193" i="16"/>
  <c r="H193" i="16"/>
  <c r="B871" i="7"/>
  <c r="D871" i="7" s="1"/>
  <c r="F871" i="7"/>
  <c r="G871" i="7"/>
  <c r="H871" i="7"/>
  <c r="B1324" i="5"/>
  <c r="D1324" i="5" s="1"/>
  <c r="F1324" i="5"/>
  <c r="G1324" i="5"/>
  <c r="H1324" i="5"/>
  <c r="B1327" i="4"/>
  <c r="D1327" i="4" s="1"/>
  <c r="F1327" i="4"/>
  <c r="G1327" i="4"/>
  <c r="H1327" i="4"/>
  <c r="B1327" i="3"/>
  <c r="D1327" i="3" s="1"/>
  <c r="F1327" i="3"/>
  <c r="G1327" i="3"/>
  <c r="H1327" i="3"/>
  <c r="B1329" i="2"/>
  <c r="D1329" i="2" s="1"/>
  <c r="F1329" i="2"/>
  <c r="G1329" i="2"/>
  <c r="H1329" i="2"/>
  <c r="G21" i="17"/>
  <c r="B206" i="15"/>
  <c r="D206" i="15" s="1"/>
  <c r="F206" i="15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B1325" i="4"/>
  <c r="D1325" i="4" s="1"/>
  <c r="F1325" i="4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B868" i="7"/>
  <c r="D868" i="7" s="1"/>
  <c r="F868" i="7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B1320" i="5"/>
  <c r="D1320" i="5" s="1"/>
  <c r="F1320" i="5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B1319" i="5"/>
  <c r="D1319" i="5" s="1"/>
  <c r="F1319" i="5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G1318" i="5"/>
  <c r="B1318" i="5"/>
  <c r="D1318" i="5" s="1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<sst xmlns="http://schemas.openxmlformats.org/spreadsheetml/2006/main" count="4615" uniqueCount="1039">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</sst>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1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43" fontId="18" fillId="0" borderId="1" xfId="1" applyFont="1" applyFill="1" applyBorder="1" applyAlignment="1">
      <alignment horizontal="center" vertical="center"/>
    </xf>
    <xf numFmtId="0" fontId="27" fillId="0" borderId="0" xfId="1" applyNumberFormat="1" applyFont="1" applyAlignment="1">
      <alignment horizontal="center"/>
    </xf>
    <xf numFmtId="165" fontId="18" fillId="0" borderId="1" xfId="0" applyNumberFormat="1" applyFont="1" applyBorder="1"/>
    <xf numFmtId="43" fontId="18" fillId="0" borderId="1" xfId="1" applyFont="1" applyBorder="1"/>
    <xf numFmtId="165" fontId="26" fillId="0" borderId="1" xfId="0" applyNumberFormat="1" applyFont="1" applyBorder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58432"/>
        <c:axId val="55059968"/>
      </c:areaChart>
      <c:dateAx>
        <c:axId val="550584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0599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0599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0584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37440"/>
        <c:axId val="81438976"/>
      </c:areaChart>
      <c:dateAx>
        <c:axId val="8143744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4389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1438976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4374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71360"/>
        <c:axId val="81472896"/>
      </c:areaChart>
      <c:dateAx>
        <c:axId val="81471360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4728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1472896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4713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92992"/>
        <c:axId val="81507072"/>
      </c:areaChart>
      <c:dateAx>
        <c:axId val="8149299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5070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1507072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4929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54816"/>
        <c:axId val="81156352"/>
      </c:areaChart>
      <c:dateAx>
        <c:axId val="8115481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1563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115635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548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72352"/>
        <c:axId val="81173888"/>
      </c:areaChart>
      <c:dateAx>
        <c:axId val="8117235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17388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1173888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723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239424"/>
        <c:axId val="81261696"/>
      </c:areaChart>
      <c:dateAx>
        <c:axId val="812394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1261696"/>
        <c:crosses val="autoZero"/>
        <c:auto val="1"/>
        <c:lblOffset val="100"/>
        <c:baseTimeUnit val="days"/>
      </c:dateAx>
      <c:valAx>
        <c:axId val="81261696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239424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92320"/>
        <c:axId val="83593856"/>
      </c:areaChart>
      <c:dateAx>
        <c:axId val="835923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593856"/>
        <c:crosses val="autoZero"/>
        <c:auto val="1"/>
        <c:lblOffset val="100"/>
        <c:baseTimeUnit val="days"/>
      </c:dateAx>
      <c:valAx>
        <c:axId val="8359385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5923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06144"/>
        <c:axId val="83612032"/>
      </c:areaChart>
      <c:dateAx>
        <c:axId val="836061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612032"/>
        <c:crosses val="autoZero"/>
        <c:auto val="1"/>
        <c:lblOffset val="100"/>
        <c:baseTimeUnit val="days"/>
      </c:dateAx>
      <c:valAx>
        <c:axId val="8361203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6061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03616"/>
        <c:axId val="83905152"/>
      </c:areaChart>
      <c:dateAx>
        <c:axId val="839036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05152"/>
        <c:crosses val="autoZero"/>
        <c:auto val="1"/>
        <c:lblOffset val="100"/>
        <c:baseTimeUnit val="days"/>
      </c:dateAx>
      <c:valAx>
        <c:axId val="83905152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036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17440"/>
        <c:axId val="83935616"/>
      </c:lineChart>
      <c:dateAx>
        <c:axId val="839174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35616"/>
        <c:crosses val="autoZero"/>
        <c:auto val="1"/>
        <c:lblOffset val="100"/>
        <c:baseTimeUnit val="days"/>
      </c:dateAx>
      <c:valAx>
        <c:axId val="839356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17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88256"/>
        <c:axId val="55089792"/>
      </c:areaChart>
      <c:dateAx>
        <c:axId val="5508825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08979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508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0882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88928"/>
        <c:axId val="83790464"/>
      </c:areaChart>
      <c:dateAx>
        <c:axId val="837889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790464"/>
        <c:crosses val="autoZero"/>
        <c:auto val="1"/>
        <c:lblOffset val="100"/>
        <c:baseTimeUnit val="days"/>
      </c:dateAx>
      <c:valAx>
        <c:axId val="8379046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7889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83392"/>
        <c:axId val="84685184"/>
      </c:areaChart>
      <c:dateAx>
        <c:axId val="846833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685184"/>
        <c:crosses val="autoZero"/>
        <c:auto val="1"/>
        <c:lblOffset val="100"/>
        <c:baseTimeUnit val="days"/>
      </c:dateAx>
      <c:valAx>
        <c:axId val="84685184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6833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97472"/>
        <c:axId val="84699008"/>
      </c:barChart>
      <c:dateAx>
        <c:axId val="846974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699008"/>
        <c:crosses val="autoZero"/>
        <c:auto val="1"/>
        <c:lblOffset val="100"/>
        <c:baseTimeUnit val="days"/>
      </c:dateAx>
      <c:valAx>
        <c:axId val="846990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69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13696"/>
        <c:axId val="55013760"/>
      </c:areaChart>
      <c:dateAx>
        <c:axId val="392136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55013760"/>
        <c:crosses val="autoZero"/>
        <c:auto val="1"/>
        <c:lblOffset val="100"/>
        <c:baseTimeUnit val="days"/>
      </c:dateAx>
      <c:valAx>
        <c:axId val="55013760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9213696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44800"/>
        <c:axId val="83646336"/>
      </c:areaChart>
      <c:dateAx>
        <c:axId val="836448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646336"/>
        <c:crosses val="autoZero"/>
        <c:auto val="1"/>
        <c:lblOffset val="100"/>
        <c:baseTimeUnit val="days"/>
      </c:dateAx>
      <c:valAx>
        <c:axId val="83646336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6448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5360"/>
        <c:axId val="84096896"/>
      </c:lineChart>
      <c:catAx>
        <c:axId val="84095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96896"/>
        <c:crosses val="autoZero"/>
        <c:auto val="1"/>
        <c:lblAlgn val="ctr"/>
        <c:lblOffset val="100"/>
        <c:noMultiLvlLbl val="0"/>
      </c:catAx>
      <c:valAx>
        <c:axId val="84096896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953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33760"/>
        <c:axId val="84135296"/>
      </c:lineChart>
      <c:dateAx>
        <c:axId val="841337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35296"/>
        <c:crosses val="autoZero"/>
        <c:auto val="1"/>
        <c:lblOffset val="100"/>
        <c:baseTimeUnit val="days"/>
      </c:dateAx>
      <c:valAx>
        <c:axId val="8413529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3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15168"/>
        <c:axId val="84616704"/>
      </c:areaChart>
      <c:dateAx>
        <c:axId val="846151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616704"/>
        <c:crosses val="autoZero"/>
        <c:auto val="1"/>
        <c:lblOffset val="100"/>
        <c:baseTimeUnit val="days"/>
      </c:dateAx>
      <c:valAx>
        <c:axId val="84616704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615168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43680"/>
        <c:axId val="84745216"/>
      </c:areaChart>
      <c:dateAx>
        <c:axId val="847436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745216"/>
        <c:crosses val="autoZero"/>
        <c:auto val="1"/>
        <c:lblOffset val="100"/>
        <c:baseTimeUnit val="days"/>
      </c:dateAx>
      <c:valAx>
        <c:axId val="847452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7436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44512"/>
        <c:axId val="84546304"/>
      </c:lineChart>
      <c:dateAx>
        <c:axId val="845445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546304"/>
        <c:crosses val="autoZero"/>
        <c:auto val="1"/>
        <c:lblOffset val="100"/>
        <c:baseTimeUnit val="days"/>
      </c:dateAx>
      <c:valAx>
        <c:axId val="8454630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5445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49920"/>
        <c:axId val="75255808"/>
      </c:areaChart>
      <c:dateAx>
        <c:axId val="7524992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2558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525580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2499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06016"/>
        <c:axId val="86007808"/>
      </c:areaChart>
      <c:dateAx>
        <c:axId val="860060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86007808"/>
        <c:crosses val="autoZero"/>
        <c:auto val="1"/>
        <c:lblOffset val="100"/>
        <c:baseTimeUnit val="days"/>
      </c:dateAx>
      <c:valAx>
        <c:axId val="860078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0060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77120"/>
        <c:axId val="91478656"/>
      </c:areaChart>
      <c:dateAx>
        <c:axId val="914771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478656"/>
        <c:crosses val="autoZero"/>
        <c:auto val="1"/>
        <c:lblOffset val="100"/>
        <c:baseTimeUnit val="days"/>
      </c:dateAx>
      <c:valAx>
        <c:axId val="9147865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4771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4624"/>
        <c:axId val="90796416"/>
      </c:lineChart>
      <c:dateAx>
        <c:axId val="907946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796416"/>
        <c:crosses val="autoZero"/>
        <c:auto val="1"/>
        <c:lblOffset val="100"/>
        <c:baseTimeUnit val="days"/>
      </c:dateAx>
      <c:valAx>
        <c:axId val="9079641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7946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40896"/>
        <c:axId val="84642432"/>
      </c:areaChart>
      <c:dateAx>
        <c:axId val="846408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642432"/>
        <c:crosses val="autoZero"/>
        <c:auto val="1"/>
        <c:lblOffset val="100"/>
        <c:baseTimeUnit val="days"/>
      </c:dateAx>
      <c:valAx>
        <c:axId val="84642432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640896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35680"/>
        <c:axId val="91345664"/>
      </c:areaChart>
      <c:dateAx>
        <c:axId val="913356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345664"/>
        <c:crosses val="autoZero"/>
        <c:auto val="1"/>
        <c:lblOffset val="100"/>
        <c:baseTimeUnit val="days"/>
      </c:dateAx>
      <c:valAx>
        <c:axId val="91345664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356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41632"/>
        <c:axId val="91143168"/>
      </c:areaChart>
      <c:dateAx>
        <c:axId val="911416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143168"/>
        <c:crosses val="autoZero"/>
        <c:auto val="1"/>
        <c:lblOffset val="100"/>
        <c:baseTimeUnit val="days"/>
      </c:dateAx>
      <c:valAx>
        <c:axId val="91143168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141632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85632"/>
        <c:axId val="75287168"/>
      </c:areaChart>
      <c:dateAx>
        <c:axId val="752856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2871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5287168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2856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07648"/>
        <c:axId val="75317632"/>
      </c:areaChart>
      <c:dateAx>
        <c:axId val="75307648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3176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5317632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3076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44128"/>
        <c:axId val="75350016"/>
      </c:areaChart>
      <c:catAx>
        <c:axId val="753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350016"/>
        <c:crosses val="autoZero"/>
        <c:auto val="1"/>
        <c:lblAlgn val="ctr"/>
        <c:lblOffset val="100"/>
        <c:noMultiLvlLbl val="0"/>
      </c:catAx>
      <c:valAx>
        <c:axId val="75350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3441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71488"/>
        <c:axId val="81081472"/>
      </c:areaChart>
      <c:dateAx>
        <c:axId val="8107148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08147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1081472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0714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10912"/>
        <c:axId val="81112448"/>
      </c:lineChart>
      <c:dateAx>
        <c:axId val="81110912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12448"/>
        <c:crosses val="autoZero"/>
        <c:auto val="1"/>
        <c:lblOffset val="100"/>
        <c:baseTimeUnit val="days"/>
      </c:dateAx>
      <c:valAx>
        <c:axId val="811124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1091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28448"/>
        <c:axId val="81421056"/>
      </c:lineChart>
      <c:dateAx>
        <c:axId val="8112844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421056"/>
        <c:crosses val="autoZero"/>
        <c:auto val="1"/>
        <c:lblOffset val="100"/>
        <c:baseTimeUnit val="days"/>
      </c:dateAx>
      <c:valAx>
        <c:axId val="8142105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28448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L6" sqref="L6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15" t="s">
        <v>1015</v>
      </c>
      <c r="B1" s="415"/>
      <c r="C1" s="415"/>
      <c r="D1" s="415"/>
      <c r="E1" s="415"/>
      <c r="F1" s="415"/>
      <c r="G1" s="415"/>
      <c r="H1" s="415"/>
      <c r="I1" s="415"/>
      <c r="J1" s="139"/>
      <c r="K1" s="302"/>
      <c r="L1" s="177"/>
      <c r="M1" s="140"/>
    </row>
    <row r="2" spans="1:13" x14ac:dyDescent="0.25">
      <c r="A2" s="416" t="s">
        <v>21</v>
      </c>
      <c r="B2" s="416"/>
      <c r="C2" s="416"/>
      <c r="D2" s="416"/>
      <c r="E2" s="394">
        <v>43676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47305</v>
      </c>
      <c r="E5" s="296">
        <f>+IF(ISERROR(VLOOKUP($E$2,Cu!$A$5:$H$1642,7,0)),0,VLOOKUP($E$2,Cu!$A$5:$H$1642,7,0))</f>
        <v>385</v>
      </c>
      <c r="F5" s="291" t="s">
        <v>3</v>
      </c>
      <c r="G5" s="290">
        <f>+IF(ISERROR(VLOOKUP($E$2,Cu!$A$5:$H$1642,2,0)),0,VLOOKUP($E$2,Cu!$A$5:$H$1642,2,0))</f>
        <v>6866.0862800196237</v>
      </c>
      <c r="H5" s="290">
        <f>+IF(ISERROR(VLOOKUP($E$2,Cu!$A$5:$H$1642,4,0)),0,VLOOKUP($E$2,Cu!$A$5:$H$1642,4,0))</f>
        <v>5868.4498119825848</v>
      </c>
      <c r="I5" s="404">
        <f>+IF(ISERROR(VLOOKUP($E$2,Cu!$A$5:$H$1999,5,0)),0,VLOOKUP($E$2,Cu!$A$5:$H$1999,5,0))</f>
        <v>5949.5</v>
      </c>
      <c r="J5" s="387">
        <f>+IF(ISERROR(VLOOKUP($E$2,Cu!$A$5:$H$1642,8,0)),0,VLOOKUP($E$2,Cu!$A$5:$H$1642,8,0))</f>
        <v>4.5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16625</v>
      </c>
      <c r="E6" s="296">
        <f>+IF(ISERROR(VLOOKUP($E$2,Pb!$A$5:$H$1987,7,0)),0,VLOOKUP($E$2,Pb!$A$5:$H$1987,7,0))</f>
        <v>0</v>
      </c>
      <c r="F6" s="291" t="s">
        <v>3</v>
      </c>
      <c r="G6" s="290">
        <f>+IF(ISERROR(VLOOKUP($E$2,Pb!$A$5:$H$1987,2,0)),0,VLOOKUP($E$2,Pb!$A$5:$H$1987,2,0))</f>
        <v>2413.0363472217787</v>
      </c>
      <c r="H6" s="290">
        <f>+IF(ISERROR(VLOOKUP($E$2,Pb!$A$5:$H$1987,4,0)),0,VLOOKUP($E$2,Pb!$A$5:$H$1987,4,0))</f>
        <v>2062.4242283946828</v>
      </c>
      <c r="I6" s="404">
        <f>+IF(ISERROR(VLOOKUP($E$2,Pb!$A$5:$H$1987,5,0)),0,VLOOKUP($E$2,Pb!$A$5:$H$1987,5,0))</f>
        <v>2030</v>
      </c>
      <c r="J6" s="387">
        <f>+IF(ISERROR(VLOOKUP($E$2,Pb!$A$5:$H$1642,8,0)),0,VLOOKUP($E$2,Pb!$A$5:$H$1642,8,0))</f>
        <v>-45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3894</v>
      </c>
      <c r="E7" s="296">
        <f>+IF(ISERROR(VLOOKUP($E$2,Ag!$A$5:$H$1986,7,0)),0,VLOOKUP($E$2,Ag!$A$5:$H$1986,7,0))</f>
        <v>0</v>
      </c>
      <c r="F7" s="291" t="s">
        <v>6</v>
      </c>
      <c r="G7" s="290">
        <f>+IF(ISERROR(VLOOKUP($E$2,Ag!$A$5:$H$1517,2,0)),0,VLOOKUP($E$2,Ag!$A$5:$H$1517,2,0))</f>
        <v>565.19479916280341</v>
      </c>
      <c r="H7" s="290">
        <f>+IF(ISERROR(VLOOKUP($E$2,Ag!$A$5:$H$1517,4,0)),0,VLOOKUP($E$2,Ag!$A$5:$H$1517,4,0))</f>
        <v>483.072477916926</v>
      </c>
      <c r="I7" s="404">
        <f>+IF(ISERROR(VLOOKUP($E$2,Ag!$A$5:$H$1517,5,0)),0,VLOOKUP($E$2,Ag!$A$5:$H$1517,5,0))</f>
        <v>527.27</v>
      </c>
      <c r="J7" s="387">
        <f>+IF(ISERROR(VLOOKUP($E$2,Ag!$A$5:$H$1642,8,0)),0,VLOOKUP($E$2,Ag!$A$5:$H$1642,8,0))</f>
        <v>0.48000000000001819</v>
      </c>
      <c r="K7" s="222"/>
      <c r="L7" s="3"/>
      <c r="M7" s="147"/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19710</v>
      </c>
      <c r="E8" s="296">
        <f>+IF(ISERROR(VLOOKUP($E$2,Zn!$A$5:$H$2994,7,0)),0,VLOOKUP($E$2,Zn!$A$5:$H$2994,7,0))</f>
        <v>230</v>
      </c>
      <c r="F8" s="291" t="s">
        <v>3</v>
      </c>
      <c r="G8" s="290">
        <f>+IF(ISERROR(VLOOKUP($E$2,Zn!$A$5:$H$2994,2,0)),0,VLOOKUP($E$2,Zn!$A$5:$H$2994,2,0))</f>
        <v>2860.8088062400757</v>
      </c>
      <c r="H8" s="290">
        <f>+IF(ISERROR(VLOOKUP($E$2,Zn!$A$5:$H$2994,4,0)),0,VLOOKUP($E$2,Zn!$A$5:$H$2994,4,0))</f>
        <v>2445.1357318291248</v>
      </c>
      <c r="I8" s="404">
        <f>+IF(ISERROR(VLOOKUP($E$2,Zn!$A$5:$H$2994,5,0)),0,VLOOKUP($E$2,Zn!$A$5:$H$2994,5,0))</f>
        <v>2472</v>
      </c>
      <c r="J8" s="387">
        <f>+IF(ISERROR(VLOOKUP($E$2,Zn!$A$5:$H$1642,8,0)),0,VLOOKUP($E$2,Zn!$A$5:$H$1642,8,0))</f>
        <v>49</v>
      </c>
      <c r="K8" s="222"/>
      <c r="L8" s="3"/>
      <c r="M8" s="405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112800</v>
      </c>
      <c r="E9" s="296">
        <f>+IF(ISERROR(VLOOKUP($E$2,Ni!$A$6:$H$2996,7,0)),0,VLOOKUP($E$2,Ni!$A$6:$H$2996,7,0))</f>
        <v>1800</v>
      </c>
      <c r="F9" s="291" t="s">
        <v>3</v>
      </c>
      <c r="G9" s="290">
        <f>+IF(ISERROR(VLOOKUP($E$2,Ni!$A$6:$H$2996,2,0)),0,VLOOKUP($E$2,Ni!$A$6:$H$2996,2,0))</f>
        <v>16372.360900247617</v>
      </c>
      <c r="H9" s="290">
        <f>+IF(ISERROR(VLOOKUP($E$2,Ni!$A$6:$H$2996,4,0)),0,VLOOKUP($E$2,Ni!$A$6:$H$2996,4,0))</f>
        <v>13993.470854912493</v>
      </c>
      <c r="I9" s="404">
        <f>+IF(ISERROR(VLOOKUP($E$2,Ni!$A$6:$H$2996,5,0)),0,VLOOKUP($E$2,Ni!$A$6:$H$2996,5,0))</f>
        <v>13990</v>
      </c>
      <c r="J9" s="387">
        <f>+IF(ISERROR(VLOOKUP($E$2,Ni!$A$5:$H$1642,8,0)),0,VLOOKUP($E$2,Ni!$A$5:$H$1642,8,0))</f>
        <v>-70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1800</v>
      </c>
      <c r="E10" s="296">
        <f>+IF(ISERROR(VLOOKUP($E$2,Coke!$A$6:$H$2997,7,0)),0,VLOOKUP($E$2,Coke!$A$6:$H$2997,7,0))</f>
        <v>0</v>
      </c>
      <c r="F10" s="291" t="s">
        <v>3</v>
      </c>
      <c r="G10" s="290">
        <f>+IF(ISERROR(VLOOKUP($E$2,Coke!$A$6:$H$2997,2,0)),0,VLOOKUP($E$2,Coke!$A$6:$H$2997,2,0))</f>
        <v>261.26107819544069</v>
      </c>
      <c r="H10" s="290">
        <f>+IF(ISERROR(VLOOKUP($E$2,Coke!$A$6:$H$2997,4,0)),0,VLOOKUP($E$2,Coke!$A$6:$H$2997,4,0))</f>
        <v>223.30006683370999</v>
      </c>
      <c r="I10" s="404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3985</v>
      </c>
      <c r="E11" s="296">
        <f>+IF(ISERROR(VLOOKUP($E$2,Steel!$A$6:$H$2995,7,0)),0,VLOOKUP($E$2,Steel!$A$6:$H$2995,7,0))</f>
        <v>-40</v>
      </c>
      <c r="F11" s="291" t="s">
        <v>3</v>
      </c>
      <c r="G11" s="290">
        <f>+IF(ISERROR(VLOOKUP($E$2,Steel!$A$6:$H$2995,2,0)),0,VLOOKUP($E$2,Steel!$A$6:$H$2995,2,0))</f>
        <v>578.40299811601733</v>
      </c>
      <c r="H11" s="290">
        <f>+IF(ISERROR(VLOOKUP($E$2,Steel!$A$6:$H$2995,4,0)),0,VLOOKUP($E$2,Steel!$A$6:$H$2995,4,0))</f>
        <v>494.36153685129688</v>
      </c>
      <c r="I11" s="404">
        <f>+IF(ISERROR(VLOOKUP($E$2,Steel!$A$6:$H$2995,5,0)),0,VLOOKUP($E$2,Steel!$A$6:$H$2995,5,0))</f>
        <v>469</v>
      </c>
      <c r="J11" s="387">
        <f>+IF(ISERROR(VLOOKUP($E$2,Steel!$A$5:$H$1642,8,0)),0,VLOOKUP($E$2,Steel!$A$5:$H$1642,8,0))</f>
        <v>0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893</v>
      </c>
      <c r="E12" s="296">
        <f>+IF(ISERROR(VLOOKUP($E$2,'Quặng Sắt'!$A$6:$H$2995,7,0)),0,VLOOKUP($E$2,'Quặng Sắt'!$A$6:$H$2995,7,0))</f>
        <v>9</v>
      </c>
      <c r="F12" s="291" t="s">
        <v>2</v>
      </c>
      <c r="G12" s="290">
        <f>+IF(ISERROR(VLOOKUP($E$2,'Quặng Sắt'!$A$6:$H$2995,2,0)),0,VLOOKUP($E$2,'Quặng Sắt'!$A$6:$H$2995,2,0))</f>
        <v>129.61452379362697</v>
      </c>
      <c r="H12" s="290">
        <f>+IF(ISERROR(VLOOKUP($E$2,'Quặng Sắt'!$A$6:$H$2995,4,0)),0,VLOOKUP($E$2,'Quặng Sắt'!$A$6:$H$2995,4,0))</f>
        <v>110.78164426805725</v>
      </c>
      <c r="I12" s="404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3398</v>
      </c>
      <c r="E16" s="417" t="s">
        <v>1000</v>
      </c>
      <c r="F16" s="417"/>
      <c r="G16" s="417"/>
      <c r="H16" s="417"/>
      <c r="I16" s="417"/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23260</v>
      </c>
      <c r="E17" s="417" t="s">
        <v>1003</v>
      </c>
      <c r="F17" s="417"/>
      <c r="G17" s="417"/>
      <c r="H17" s="417"/>
      <c r="I17" s="417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6.8896600000000001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8" t="s">
        <v>17</v>
      </c>
      <c r="B19" s="418"/>
      <c r="C19" s="418"/>
      <c r="D19" s="418"/>
      <c r="E19" s="418"/>
      <c r="F19" s="418"/>
      <c r="G19" s="418"/>
      <c r="H19" s="418"/>
      <c r="I19" s="418"/>
    </row>
    <row r="20" spans="1:12" ht="15.75" customHeight="1" x14ac:dyDescent="0.25">
      <c r="A20" s="412" t="s">
        <v>656</v>
      </c>
      <c r="B20" s="413"/>
      <c r="C20" s="412" t="s">
        <v>18</v>
      </c>
      <c r="D20" s="414"/>
      <c r="E20" s="414"/>
      <c r="F20" s="414"/>
      <c r="G20" s="414"/>
      <c r="H20" s="414"/>
      <c r="I20" s="414"/>
    </row>
    <row r="35" spans="1:12" ht="15" customHeight="1" x14ac:dyDescent="0.25">
      <c r="A35" s="410" t="s">
        <v>657</v>
      </c>
      <c r="B35" s="410"/>
      <c r="C35" s="411" t="s">
        <v>4</v>
      </c>
      <c r="D35" s="411"/>
      <c r="E35" s="411"/>
      <c r="F35" s="411"/>
      <c r="G35" s="411"/>
      <c r="H35" s="411"/>
      <c r="I35" s="411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10" t="s">
        <v>705</v>
      </c>
      <c r="B50" s="410"/>
      <c r="C50" s="411" t="s">
        <v>706</v>
      </c>
      <c r="D50" s="411"/>
      <c r="E50" s="411"/>
      <c r="F50" s="411"/>
      <c r="G50" s="411"/>
      <c r="H50" s="411"/>
      <c r="I50" s="411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10" t="s">
        <v>721</v>
      </c>
      <c r="B68" s="410"/>
      <c r="C68" s="411" t="s">
        <v>722</v>
      </c>
      <c r="D68" s="411"/>
      <c r="E68" s="411"/>
      <c r="F68" s="411"/>
      <c r="G68" s="411"/>
      <c r="H68" s="411"/>
      <c r="I68" s="411"/>
    </row>
    <row r="83" spans="1:9" x14ac:dyDescent="0.25">
      <c r="A83" s="410" t="s">
        <v>759</v>
      </c>
      <c r="B83" s="410"/>
      <c r="C83" s="411" t="s">
        <v>760</v>
      </c>
      <c r="D83" s="411"/>
      <c r="E83" s="411"/>
      <c r="F83" s="411"/>
      <c r="G83" s="411"/>
      <c r="H83" s="411"/>
      <c r="I83" s="411"/>
    </row>
    <row r="101" spans="1:9" x14ac:dyDescent="0.25">
      <c r="A101" s="409" t="s">
        <v>1025</v>
      </c>
      <c r="B101" s="409"/>
      <c r="C101" s="409"/>
      <c r="D101" s="409"/>
      <c r="E101" s="409"/>
      <c r="F101" s="409"/>
      <c r="G101" s="409"/>
      <c r="H101" s="409"/>
      <c r="I101" s="409"/>
    </row>
    <row r="116" spans="1:9" x14ac:dyDescent="0.25">
      <c r="A116" s="409" t="s">
        <v>1026</v>
      </c>
      <c r="B116" s="409"/>
      <c r="C116" s="409"/>
      <c r="D116" s="409"/>
      <c r="E116" s="409"/>
      <c r="F116" s="409"/>
      <c r="G116" s="409"/>
      <c r="H116" s="409"/>
      <c r="I116" s="409"/>
    </row>
    <row r="129" spans="1:9" x14ac:dyDescent="0.25">
      <c r="A129" s="409" t="s">
        <v>1005</v>
      </c>
      <c r="B129" s="409"/>
      <c r="C129" s="409"/>
      <c r="D129" s="409"/>
      <c r="E129" s="409"/>
      <c r="F129" s="409"/>
      <c r="G129" s="409"/>
      <c r="H129" s="409"/>
      <c r="I129" s="409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7"/>
  <sheetViews>
    <sheetView workbookViewId="0">
      <pane ySplit="3" topLeftCell="A1123" activePane="bottomLeft" state="frozen"/>
      <selection pane="bottomLeft" activeCell="D1138" sqref="D1138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7" t="s">
        <v>1016</v>
      </c>
      <c r="B1" s="428"/>
      <c r="C1" s="428"/>
      <c r="D1" s="428"/>
      <c r="E1" s="428"/>
      <c r="F1" s="428"/>
      <c r="G1" s="428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  <row r="1118" spans="1:2" x14ac:dyDescent="0.25">
      <c r="A1118" s="205">
        <v>43649</v>
      </c>
      <c r="B1118" s="305">
        <v>6.8851199999999997</v>
      </c>
    </row>
    <row r="1119" spans="1:2" x14ac:dyDescent="0.25">
      <c r="A1119" s="205">
        <v>43650</v>
      </c>
      <c r="B1119" s="305">
        <v>6.8768399999999996</v>
      </c>
    </row>
    <row r="1120" spans="1:2" x14ac:dyDescent="0.25">
      <c r="A1120" s="205">
        <v>43651</v>
      </c>
      <c r="B1120" s="305">
        <v>6.87967</v>
      </c>
    </row>
    <row r="1121" spans="1:2" x14ac:dyDescent="0.25">
      <c r="A1121" s="205">
        <v>43654</v>
      </c>
      <c r="B1121" s="305">
        <v>6.8953100000000003</v>
      </c>
    </row>
    <row r="1122" spans="1:2" x14ac:dyDescent="0.25">
      <c r="A1122" s="205">
        <v>43655</v>
      </c>
      <c r="B1122" s="305">
        <v>6.8878399999999997</v>
      </c>
    </row>
    <row r="1123" spans="1:2" x14ac:dyDescent="0.25">
      <c r="A1123" s="205">
        <v>43656</v>
      </c>
      <c r="B1123" s="305">
        <v>6.8896600000000001</v>
      </c>
    </row>
    <row r="1124" spans="1:2" x14ac:dyDescent="0.25">
      <c r="A1124" s="205">
        <v>43657</v>
      </c>
      <c r="B1124" s="305">
        <v>6.8651299999999997</v>
      </c>
    </row>
    <row r="1125" spans="1:2" x14ac:dyDescent="0.25">
      <c r="A1125" s="205">
        <v>43658</v>
      </c>
      <c r="B1125" s="305">
        <v>6.8751199999999999</v>
      </c>
    </row>
    <row r="1126" spans="1:2" x14ac:dyDescent="0.25">
      <c r="A1126" s="205">
        <v>43661</v>
      </c>
      <c r="B1126" s="305">
        <v>6.8714899999999997</v>
      </c>
    </row>
    <row r="1127" spans="1:2" x14ac:dyDescent="0.25">
      <c r="A1127" s="205">
        <v>43662</v>
      </c>
      <c r="B1127" s="305">
        <v>6.8742200000000002</v>
      </c>
    </row>
    <row r="1128" spans="1:2" x14ac:dyDescent="0.25">
      <c r="A1128" s="205">
        <v>43663</v>
      </c>
      <c r="B1128" s="305">
        <v>6.8842100000000004</v>
      </c>
    </row>
    <row r="1129" spans="1:2" x14ac:dyDescent="0.25">
      <c r="A1129" s="205">
        <v>43664</v>
      </c>
      <c r="B1129" s="305">
        <v>6.8769400000000003</v>
      </c>
    </row>
    <row r="1130" spans="1:2" x14ac:dyDescent="0.25">
      <c r="A1130" s="205">
        <v>43665</v>
      </c>
      <c r="B1130" s="305">
        <v>6.8750600000000004</v>
      </c>
    </row>
    <row r="1131" spans="1:2" x14ac:dyDescent="0.25">
      <c r="A1131" s="205">
        <v>43668</v>
      </c>
      <c r="B1131" s="305">
        <v>6.87967</v>
      </c>
    </row>
    <row r="1132" spans="1:2" x14ac:dyDescent="0.25">
      <c r="A1132" s="205">
        <v>43669</v>
      </c>
      <c r="B1132" s="305">
        <v>6.8842100000000004</v>
      </c>
    </row>
    <row r="1133" spans="1:2" x14ac:dyDescent="0.25">
      <c r="A1133" s="205">
        <v>43670</v>
      </c>
      <c r="B1133" s="305">
        <v>6.88401</v>
      </c>
    </row>
    <row r="1134" spans="1:2" x14ac:dyDescent="0.25">
      <c r="A1134" s="205">
        <v>43671</v>
      </c>
      <c r="B1134" s="305">
        <v>6.8778499999999996</v>
      </c>
    </row>
    <row r="1135" spans="1:2" x14ac:dyDescent="0.25">
      <c r="A1135" s="205">
        <v>43672</v>
      </c>
      <c r="B1135" s="305">
        <v>6.8786199999999997</v>
      </c>
    </row>
    <row r="1136" spans="1:2" x14ac:dyDescent="0.25">
      <c r="A1136" s="205">
        <v>43675</v>
      </c>
      <c r="B1136" s="305">
        <v>6.8978400000000004</v>
      </c>
    </row>
    <row r="1137" spans="1:2" x14ac:dyDescent="0.25">
      <c r="A1137" s="205">
        <v>43676</v>
      </c>
      <c r="B1137" s="305">
        <v>6.8896600000000001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01" activePane="bottomLeft" state="frozen"/>
      <selection pane="bottomLeft" activeCell="H612" sqref="H612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350">
        <v>43649</v>
      </c>
      <c r="B599" s="297">
        <v>23300</v>
      </c>
    </row>
    <row r="600" spans="1:2" ht="15.75" x14ac:dyDescent="0.25">
      <c r="A600" s="350">
        <v>43650</v>
      </c>
      <c r="B600" s="297">
        <v>23310</v>
      </c>
    </row>
    <row r="601" spans="1:2" ht="15.75" x14ac:dyDescent="0.25">
      <c r="A601" s="350">
        <v>43651</v>
      </c>
      <c r="B601" s="297">
        <v>23310</v>
      </c>
    </row>
    <row r="602" spans="1:2" ht="15.75" x14ac:dyDescent="0.25">
      <c r="A602" s="350">
        <v>43654</v>
      </c>
      <c r="B602" s="297">
        <v>23310</v>
      </c>
    </row>
    <row r="603" spans="1:2" ht="15.75" x14ac:dyDescent="0.25">
      <c r="A603" s="350">
        <v>43655</v>
      </c>
      <c r="B603" s="297">
        <v>23305</v>
      </c>
    </row>
    <row r="604" spans="1:2" ht="15.75" x14ac:dyDescent="0.25">
      <c r="A604" s="350">
        <v>43656</v>
      </c>
      <c r="B604" s="297">
        <v>23280</v>
      </c>
    </row>
    <row r="605" spans="1:2" ht="15.75" x14ac:dyDescent="0.25">
      <c r="A605" s="350">
        <v>43657</v>
      </c>
      <c r="B605" s="297">
        <v>23270</v>
      </c>
    </row>
    <row r="606" spans="1:2" ht="15.75" x14ac:dyDescent="0.25">
      <c r="A606" s="350">
        <v>43658</v>
      </c>
      <c r="B606" s="297">
        <v>23260</v>
      </c>
    </row>
    <row r="607" spans="1:2" ht="15.75" x14ac:dyDescent="0.25">
      <c r="A607" s="350">
        <v>43661</v>
      </c>
      <c r="B607" s="297">
        <v>23260</v>
      </c>
    </row>
    <row r="608" spans="1:2" ht="15.75" x14ac:dyDescent="0.25">
      <c r="A608" s="350">
        <v>43662</v>
      </c>
      <c r="B608" s="297">
        <v>23260</v>
      </c>
    </row>
    <row r="609" spans="1:2" ht="15.75" x14ac:dyDescent="0.25">
      <c r="A609" s="350">
        <v>43663</v>
      </c>
      <c r="B609" s="297">
        <v>23260</v>
      </c>
    </row>
    <row r="610" spans="1:2" ht="15.75" x14ac:dyDescent="0.25">
      <c r="A610" s="350">
        <v>43664</v>
      </c>
      <c r="B610" s="297">
        <v>23275</v>
      </c>
    </row>
    <row r="611" spans="1:2" ht="15.75" x14ac:dyDescent="0.25">
      <c r="A611" s="350">
        <v>43665</v>
      </c>
      <c r="B611" s="297">
        <v>23350</v>
      </c>
    </row>
    <row r="612" spans="1:2" ht="15.75" x14ac:dyDescent="0.25">
      <c r="A612" s="350">
        <v>43668</v>
      </c>
      <c r="B612" s="297">
        <v>23300</v>
      </c>
    </row>
    <row r="613" spans="1:2" ht="15.75" x14ac:dyDescent="0.25">
      <c r="A613" s="350">
        <v>43669</v>
      </c>
      <c r="B613" s="297">
        <v>23275</v>
      </c>
    </row>
    <row r="614" spans="1:2" ht="15.75" x14ac:dyDescent="0.25">
      <c r="A614" s="350">
        <v>43670</v>
      </c>
      <c r="B614" s="297">
        <v>23270</v>
      </c>
    </row>
    <row r="615" spans="1:2" ht="15.75" x14ac:dyDescent="0.25">
      <c r="A615" s="350">
        <v>43671</v>
      </c>
      <c r="B615" s="297">
        <v>23270</v>
      </c>
    </row>
    <row r="616" spans="1:2" ht="15.75" x14ac:dyDescent="0.25">
      <c r="A616" s="350">
        <v>43672</v>
      </c>
      <c r="B616" s="297">
        <v>23270</v>
      </c>
    </row>
    <row r="617" spans="1:2" ht="15.75" x14ac:dyDescent="0.25">
      <c r="A617" s="350">
        <v>43675</v>
      </c>
      <c r="B617" s="297">
        <v>23280</v>
      </c>
    </row>
    <row r="618" spans="1:2" ht="15.75" x14ac:dyDescent="0.25">
      <c r="A618" s="350">
        <v>43676</v>
      </c>
      <c r="B618" s="297">
        <v>23260</v>
      </c>
    </row>
    <row r="619" spans="1:2" ht="15.75" x14ac:dyDescent="0.25">
      <c r="A619" s="133"/>
      <c r="B619" s="297"/>
    </row>
    <row r="620" spans="1:2" ht="15.75" x14ac:dyDescent="0.25">
      <c r="A620" s="133"/>
      <c r="B620" s="297"/>
    </row>
    <row r="621" spans="1:2" ht="15.75" x14ac:dyDescent="0.25">
      <c r="A621" s="133"/>
      <c r="B621" s="297"/>
    </row>
    <row r="622" spans="1:2" ht="15.75" x14ac:dyDescent="0.25">
      <c r="A622" s="133"/>
      <c r="B622" s="297"/>
    </row>
    <row r="623" spans="1:2" ht="15.75" x14ac:dyDescent="0.25">
      <c r="A623" s="133"/>
      <c r="B623" s="297"/>
    </row>
    <row r="624" spans="1:2" ht="15.75" x14ac:dyDescent="0.25">
      <c r="A624" s="133"/>
      <c r="B624" s="297"/>
    </row>
    <row r="625" spans="1:2" ht="15.75" x14ac:dyDescent="0.25">
      <c r="A625" s="133"/>
      <c r="B625" s="297"/>
    </row>
    <row r="626" spans="1:2" ht="15.75" x14ac:dyDescent="0.25">
      <c r="A626" s="133"/>
      <c r="B626" s="297"/>
    </row>
    <row r="627" spans="1:2" ht="15.75" x14ac:dyDescent="0.25">
      <c r="A627" s="133"/>
      <c r="B627" s="297"/>
    </row>
    <row r="628" spans="1:2" ht="15.75" x14ac:dyDescent="0.25">
      <c r="A628" s="133"/>
      <c r="B628" s="297"/>
    </row>
    <row r="629" spans="1:2" ht="15.75" x14ac:dyDescent="0.25">
      <c r="A629" s="133"/>
      <c r="B629" s="297"/>
    </row>
    <row r="630" spans="1:2" ht="15.75" x14ac:dyDescent="0.25">
      <c r="A630" s="133"/>
      <c r="B630" s="297"/>
    </row>
    <row r="631" spans="1:2" ht="15.75" x14ac:dyDescent="0.25">
      <c r="A631" s="133"/>
      <c r="B631" s="297"/>
    </row>
    <row r="632" spans="1:2" ht="15.75" x14ac:dyDescent="0.25">
      <c r="A632" s="133"/>
      <c r="B632" s="297"/>
    </row>
    <row r="633" spans="1:2" ht="15.75" x14ac:dyDescent="0.25">
      <c r="A633" s="133"/>
      <c r="B633" s="297"/>
    </row>
    <row r="634" spans="1:2" ht="15.75" x14ac:dyDescent="0.25">
      <c r="A634" s="133"/>
      <c r="B634" s="297"/>
    </row>
    <row r="635" spans="1:2" ht="15.75" x14ac:dyDescent="0.25">
      <c r="A635" s="133"/>
      <c r="B635" s="297"/>
    </row>
    <row r="636" spans="1:2" ht="15.75" x14ac:dyDescent="0.25">
      <c r="A636" s="133"/>
      <c r="B636" s="297"/>
    </row>
    <row r="637" spans="1:2" ht="15.75" x14ac:dyDescent="0.25">
      <c r="A637" s="133"/>
      <c r="B637" s="297"/>
    </row>
    <row r="638" spans="1:2" ht="15.75" x14ac:dyDescent="0.25">
      <c r="A638" s="133"/>
      <c r="B638" s="297"/>
    </row>
    <row r="639" spans="1:2" ht="15.75" x14ac:dyDescent="0.25">
      <c r="A639" s="133"/>
      <c r="B639" s="297"/>
    </row>
    <row r="640" spans="1:2" ht="15.75" x14ac:dyDescent="0.25">
      <c r="A640" s="133"/>
      <c r="B640" s="297"/>
    </row>
    <row r="641" spans="1:2" ht="15.75" x14ac:dyDescent="0.25">
      <c r="A641" s="133"/>
      <c r="B641" s="297"/>
    </row>
    <row r="642" spans="1:2" ht="15.75" x14ac:dyDescent="0.25">
      <c r="A642" s="133"/>
      <c r="B642" s="297"/>
    </row>
    <row r="643" spans="1:2" ht="15.75" x14ac:dyDescent="0.25">
      <c r="A643" s="133"/>
      <c r="B643" s="297"/>
    </row>
    <row r="644" spans="1:2" ht="15.75" x14ac:dyDescent="0.25">
      <c r="A644" s="133"/>
      <c r="B644" s="297"/>
    </row>
    <row r="645" spans="1:2" ht="15.75" x14ac:dyDescent="0.25">
      <c r="A645" s="133"/>
      <c r="B645" s="297"/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3"/>
  <sheetViews>
    <sheetView workbookViewId="0">
      <pane ySplit="3" topLeftCell="A481" activePane="bottomLeft" state="frozen"/>
      <selection pane="bottomLeft" activeCell="D500" sqref="D500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9" t="s">
        <v>1014</v>
      </c>
      <c r="B1" s="430"/>
      <c r="C1" s="430"/>
      <c r="D1" s="430"/>
      <c r="E1" s="430"/>
      <c r="F1" s="430"/>
      <c r="G1" s="430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271">
        <v>43649</v>
      </c>
      <c r="B479" s="272">
        <v>3405</v>
      </c>
    </row>
    <row r="480" spans="1:7" x14ac:dyDescent="0.25">
      <c r="A480" s="271">
        <v>43650</v>
      </c>
      <c r="B480" s="272">
        <v>3414</v>
      </c>
    </row>
    <row r="481" spans="1:2" x14ac:dyDescent="0.25">
      <c r="A481" s="271">
        <v>43651</v>
      </c>
      <c r="B481" s="272">
        <v>3409</v>
      </c>
    </row>
    <row r="482" spans="1:2" x14ac:dyDescent="0.25">
      <c r="A482" s="271">
        <v>43654</v>
      </c>
      <c r="B482" s="272">
        <v>3404</v>
      </c>
    </row>
    <row r="483" spans="1:2" x14ac:dyDescent="0.25">
      <c r="A483" s="271">
        <v>43655</v>
      </c>
      <c r="B483" s="272">
        <v>3407</v>
      </c>
    </row>
    <row r="484" spans="1:2" x14ac:dyDescent="0.25">
      <c r="A484" s="271">
        <v>43656</v>
      </c>
      <c r="B484" s="272">
        <v>3402</v>
      </c>
    </row>
    <row r="485" spans="1:2" x14ac:dyDescent="0.25">
      <c r="A485" s="271">
        <v>43657</v>
      </c>
      <c r="B485" s="272">
        <v>3410</v>
      </c>
    </row>
    <row r="486" spans="1:2" x14ac:dyDescent="0.25">
      <c r="A486" s="271">
        <v>43658</v>
      </c>
      <c r="B486" s="272">
        <v>3406</v>
      </c>
    </row>
    <row r="487" spans="1:2" x14ac:dyDescent="0.25">
      <c r="A487" s="271">
        <v>43661</v>
      </c>
      <c r="B487" s="272">
        <v>3404</v>
      </c>
    </row>
    <row r="488" spans="1:2" x14ac:dyDescent="0.25">
      <c r="A488" s="271">
        <v>43662</v>
      </c>
      <c r="B488" s="272">
        <v>3405</v>
      </c>
    </row>
    <row r="489" spans="1:2" x14ac:dyDescent="0.25">
      <c r="A489" s="271">
        <v>43663</v>
      </c>
      <c r="B489" s="272">
        <v>3401</v>
      </c>
    </row>
    <row r="490" spans="1:2" x14ac:dyDescent="0.25">
      <c r="A490" s="271">
        <v>43664</v>
      </c>
      <c r="B490" s="272">
        <v>3407</v>
      </c>
    </row>
    <row r="491" spans="1:2" x14ac:dyDescent="0.25">
      <c r="A491" s="271">
        <v>43665</v>
      </c>
      <c r="B491" s="272">
        <v>3409</v>
      </c>
    </row>
    <row r="492" spans="1:2" x14ac:dyDescent="0.25">
      <c r="A492" s="271">
        <v>43668</v>
      </c>
      <c r="B492" s="272">
        <v>3409</v>
      </c>
    </row>
    <row r="493" spans="1:2" x14ac:dyDescent="0.25">
      <c r="A493" s="271">
        <v>43669</v>
      </c>
      <c r="B493" s="272">
        <v>3403</v>
      </c>
    </row>
    <row r="494" spans="1:2" x14ac:dyDescent="0.25">
      <c r="A494" s="271">
        <v>43670</v>
      </c>
      <c r="B494" s="272">
        <v>3403</v>
      </c>
    </row>
    <row r="495" spans="1:2" x14ac:dyDescent="0.25">
      <c r="A495" s="271">
        <v>43671</v>
      </c>
      <c r="B495" s="272">
        <v>3405</v>
      </c>
    </row>
    <row r="496" spans="1:2" x14ac:dyDescent="0.25">
      <c r="A496" s="271">
        <v>43672</v>
      </c>
      <c r="B496" s="272">
        <v>3405</v>
      </c>
    </row>
    <row r="497" spans="1:2" x14ac:dyDescent="0.25">
      <c r="A497" s="271">
        <v>43675</v>
      </c>
      <c r="B497" s="272">
        <v>3398</v>
      </c>
    </row>
    <row r="498" spans="1:2" x14ac:dyDescent="0.25">
      <c r="A498" s="271">
        <v>43676</v>
      </c>
      <c r="B498" s="272">
        <v>3398</v>
      </c>
    </row>
    <row r="499" spans="1:2" x14ac:dyDescent="0.25">
      <c r="A499" s="406"/>
      <c r="B499" s="272"/>
    </row>
    <row r="500" spans="1:2" x14ac:dyDescent="0.25">
      <c r="A500" s="406"/>
      <c r="B500" s="407"/>
    </row>
    <row r="501" spans="1:2" x14ac:dyDescent="0.25">
      <c r="A501" s="406"/>
      <c r="B501" s="407"/>
    </row>
    <row r="502" spans="1:2" x14ac:dyDescent="0.25">
      <c r="A502" s="406"/>
      <c r="B502" s="407"/>
    </row>
    <row r="503" spans="1:2" x14ac:dyDescent="0.25">
      <c r="A503" s="406"/>
      <c r="B503" s="407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40" activePane="bottomLeft" state="frozen"/>
      <selection pane="bottomLeft" activeCell="O1347" sqref="O1347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9" t="s">
        <v>749</v>
      </c>
      <c r="B1" s="419"/>
      <c r="C1" s="419"/>
      <c r="D1" s="419"/>
      <c r="E1" s="419"/>
      <c r="F1" s="419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20" t="s">
        <v>750</v>
      </c>
      <c r="C3" s="421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5949.5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51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51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51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 t="shared" ref="H1326:H1351" si="58"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 t="shared" si="58"/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 t="shared" si="58"/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 t="shared" si="58"/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 t="shared" si="58"/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 t="shared" si="58"/>
        <v>27</v>
      </c>
    </row>
    <row r="1332" spans="1:8" x14ac:dyDescent="0.25">
      <c r="A1332" s="205">
        <v>43649</v>
      </c>
      <c r="B1332" s="37">
        <f t="shared" si="56"/>
        <v>6740.6232571109877</v>
      </c>
      <c r="C1332" s="231">
        <v>46410</v>
      </c>
      <c r="D1332" s="37">
        <f t="shared" si="57"/>
        <v>5761.2164590692209</v>
      </c>
      <c r="E1332" s="231">
        <v>5910</v>
      </c>
      <c r="F1332" s="152">
        <f>USD_CNY!B1118</f>
        <v>6.8851199999999997</v>
      </c>
      <c r="G1332" s="144">
        <f t="shared" si="54"/>
        <v>-230</v>
      </c>
      <c r="H1332" s="385">
        <f t="shared" si="58"/>
        <v>-89</v>
      </c>
    </row>
    <row r="1333" spans="1:8" x14ac:dyDescent="0.25">
      <c r="A1333" s="205">
        <v>43650</v>
      </c>
      <c r="B1333" s="37">
        <f t="shared" si="56"/>
        <v>6770.5515905561278</v>
      </c>
      <c r="C1333" s="231">
        <v>46560</v>
      </c>
      <c r="D1333" s="37">
        <f t="shared" si="57"/>
        <v>5786.7962312445543</v>
      </c>
      <c r="E1333" s="231">
        <v>5874</v>
      </c>
      <c r="F1333" s="152">
        <f>USD_CNY!B1119</f>
        <v>6.8768399999999996</v>
      </c>
      <c r="G1333" s="144">
        <f t="shared" si="54"/>
        <v>150</v>
      </c>
      <c r="H1333" s="385">
        <f t="shared" si="58"/>
        <v>-36</v>
      </c>
    </row>
    <row r="1334" spans="1:8" x14ac:dyDescent="0.25">
      <c r="A1334" s="205">
        <v>43651</v>
      </c>
      <c r="B1334" s="37">
        <f t="shared" si="56"/>
        <v>6753.9576752954717</v>
      </c>
      <c r="C1334" s="231">
        <v>46465</v>
      </c>
      <c r="D1334" s="37">
        <f t="shared" si="57"/>
        <v>5772.6133976884375</v>
      </c>
      <c r="E1334" s="231">
        <v>5900</v>
      </c>
      <c r="F1334" s="152">
        <f>USD_CNY!B1120</f>
        <v>6.87967</v>
      </c>
      <c r="G1334" s="144">
        <f t="shared" si="54"/>
        <v>-95</v>
      </c>
      <c r="H1334" s="385">
        <f t="shared" si="58"/>
        <v>26</v>
      </c>
    </row>
    <row r="1335" spans="1:8" x14ac:dyDescent="0.25">
      <c r="A1335" s="205">
        <v>43654</v>
      </c>
      <c r="B1335" s="37">
        <f t="shared" si="56"/>
        <v>6730.6618556671128</v>
      </c>
      <c r="C1335" s="231">
        <v>46410</v>
      </c>
      <c r="D1335" s="37">
        <f t="shared" si="57"/>
        <v>5752.7024407411227</v>
      </c>
      <c r="E1335" s="231">
        <v>5857</v>
      </c>
      <c r="F1335" s="152">
        <f>USD_CNY!B1121</f>
        <v>6.8953100000000003</v>
      </c>
      <c r="G1335" s="144">
        <f t="shared" si="54"/>
        <v>-55</v>
      </c>
      <c r="H1335" s="385">
        <f t="shared" si="58"/>
        <v>-43</v>
      </c>
    </row>
    <row r="1336" spans="1:8" x14ac:dyDescent="0.25">
      <c r="A1336" s="205">
        <v>43655</v>
      </c>
      <c r="B1336" s="37">
        <f t="shared" si="56"/>
        <v>6708.1987967200166</v>
      </c>
      <c r="C1336" s="231">
        <v>46205</v>
      </c>
      <c r="D1336" s="37">
        <f t="shared" si="57"/>
        <v>5733.5032450598437</v>
      </c>
      <c r="E1336" s="231">
        <v>5912</v>
      </c>
      <c r="F1336" s="152">
        <f>USD_CNY!B1122</f>
        <v>6.8878399999999997</v>
      </c>
      <c r="G1336" s="144">
        <f t="shared" si="54"/>
        <v>-205</v>
      </c>
      <c r="H1336" s="385">
        <f t="shared" si="58"/>
        <v>55</v>
      </c>
    </row>
    <row r="1337" spans="1:8" x14ac:dyDescent="0.25">
      <c r="A1337" s="205">
        <v>43656</v>
      </c>
      <c r="B1337" s="37">
        <f t="shared" si="56"/>
        <v>6657.8031426804801</v>
      </c>
      <c r="C1337" s="231">
        <v>45870</v>
      </c>
      <c r="D1337" s="37">
        <f t="shared" si="57"/>
        <v>5690.4300364790433</v>
      </c>
      <c r="E1337" s="231">
        <v>5805</v>
      </c>
      <c r="F1337" s="152">
        <f>USD_CNY!B1123</f>
        <v>6.8896600000000001</v>
      </c>
      <c r="G1337" s="144">
        <f t="shared" si="54"/>
        <v>-335</v>
      </c>
      <c r="H1337" s="385">
        <f t="shared" si="58"/>
        <v>-107</v>
      </c>
    </row>
    <row r="1338" spans="1:8" x14ac:dyDescent="0.25">
      <c r="A1338" s="205">
        <v>43657</v>
      </c>
      <c r="B1338" s="37">
        <f t="shared" si="56"/>
        <v>6779.1869928173246</v>
      </c>
      <c r="C1338" s="231">
        <v>46540</v>
      </c>
      <c r="D1338" s="37">
        <f t="shared" si="57"/>
        <v>5794.1769169378849</v>
      </c>
      <c r="E1338" s="231">
        <v>5862.5</v>
      </c>
      <c r="F1338" s="152">
        <f>USD_CNY!B1124</f>
        <v>6.8651299999999997</v>
      </c>
      <c r="G1338" s="144">
        <f t="shared" si="54"/>
        <v>670</v>
      </c>
      <c r="H1338" s="385">
        <f t="shared" si="58"/>
        <v>57.5</v>
      </c>
    </row>
    <row r="1339" spans="1:8" x14ac:dyDescent="0.25">
      <c r="A1339" s="205">
        <v>43658</v>
      </c>
      <c r="B1339" s="37">
        <f t="shared" si="56"/>
        <v>6786.7906305635397</v>
      </c>
      <c r="C1339" s="231">
        <v>46660</v>
      </c>
      <c r="D1339" s="37">
        <f t="shared" si="57"/>
        <v>5800.6757526184101</v>
      </c>
      <c r="E1339" s="231">
        <v>5925</v>
      </c>
      <c r="F1339" s="152">
        <f>USD_CNY!B1125</f>
        <v>6.8751199999999999</v>
      </c>
      <c r="G1339" s="144">
        <f t="shared" si="54"/>
        <v>120</v>
      </c>
      <c r="H1339" s="385">
        <f t="shared" si="58"/>
        <v>62.5</v>
      </c>
    </row>
    <row r="1340" spans="1:8" x14ac:dyDescent="0.25">
      <c r="A1340" s="205">
        <v>43661</v>
      </c>
      <c r="B1340" s="37">
        <f t="shared" si="56"/>
        <v>6810.7499246888237</v>
      </c>
      <c r="C1340" s="231">
        <v>46800</v>
      </c>
      <c r="D1340" s="37">
        <f t="shared" si="57"/>
        <v>5821.1537817853196</v>
      </c>
      <c r="E1340" s="231">
        <v>5950</v>
      </c>
      <c r="F1340" s="152">
        <f>USD_CNY!B1126</f>
        <v>6.8714899999999997</v>
      </c>
      <c r="G1340" s="144">
        <f t="shared" si="54"/>
        <v>140</v>
      </c>
      <c r="H1340" s="385">
        <f t="shared" si="58"/>
        <v>25</v>
      </c>
    </row>
    <row r="1341" spans="1:8" x14ac:dyDescent="0.25">
      <c r="A1341" s="205">
        <v>43662</v>
      </c>
      <c r="B1341" s="37">
        <f t="shared" si="56"/>
        <v>6821.1375254210661</v>
      </c>
      <c r="C1341" s="231">
        <v>46890</v>
      </c>
      <c r="D1341" s="37">
        <f t="shared" si="57"/>
        <v>5830.0320730094581</v>
      </c>
      <c r="E1341" s="231">
        <v>5997.5</v>
      </c>
      <c r="F1341" s="152">
        <f>USD_CNY!B1127</f>
        <v>6.8742200000000002</v>
      </c>
      <c r="G1341" s="144">
        <f t="shared" si="54"/>
        <v>90</v>
      </c>
      <c r="H1341" s="385">
        <f t="shared" si="58"/>
        <v>47.5</v>
      </c>
    </row>
    <row r="1342" spans="1:8" x14ac:dyDescent="0.25">
      <c r="A1342" s="205">
        <v>43663</v>
      </c>
      <c r="B1342" s="37">
        <f t="shared" si="56"/>
        <v>6811.2390528470223</v>
      </c>
      <c r="C1342" s="231">
        <v>46890</v>
      </c>
      <c r="D1342" s="37">
        <f t="shared" si="57"/>
        <v>5821.5718400401902</v>
      </c>
      <c r="E1342" s="231">
        <v>5959</v>
      </c>
      <c r="F1342" s="152">
        <f>USD_CNY!B1128</f>
        <v>6.8842100000000004</v>
      </c>
      <c r="G1342" s="144">
        <f t="shared" si="54"/>
        <v>0</v>
      </c>
      <c r="H1342" s="385">
        <f t="shared" si="58"/>
        <v>-38.5</v>
      </c>
    </row>
    <row r="1343" spans="1:8" x14ac:dyDescent="0.25">
      <c r="A1343" s="205">
        <v>43664</v>
      </c>
      <c r="B1343" s="37">
        <f t="shared" si="56"/>
        <v>6802.4441103165063</v>
      </c>
      <c r="C1343" s="231">
        <v>46780</v>
      </c>
      <c r="D1343" s="37">
        <f t="shared" si="57"/>
        <v>5814.0547951423132</v>
      </c>
      <c r="E1343" s="231">
        <v>5922</v>
      </c>
      <c r="F1343" s="152">
        <f>USD_CNY!B1129</f>
        <v>6.8769400000000003</v>
      </c>
      <c r="G1343" s="144">
        <f t="shared" si="54"/>
        <v>-110</v>
      </c>
      <c r="H1343" s="385">
        <f t="shared" si="58"/>
        <v>-37</v>
      </c>
    </row>
    <row r="1344" spans="1:8" x14ac:dyDescent="0.25">
      <c r="A1344" s="205">
        <v>43665</v>
      </c>
      <c r="B1344" s="37">
        <f t="shared" si="56"/>
        <v>6932.3031362635375</v>
      </c>
      <c r="C1344" s="231">
        <v>47660</v>
      </c>
      <c r="D1344" s="37">
        <f t="shared" si="57"/>
        <v>5925.0454156098613</v>
      </c>
      <c r="E1344" s="231">
        <v>5948</v>
      </c>
      <c r="F1344" s="152">
        <f>USD_CNY!B1130</f>
        <v>6.8750600000000004</v>
      </c>
      <c r="G1344" s="144">
        <f t="shared" si="54"/>
        <v>880</v>
      </c>
      <c r="H1344" s="385">
        <f t="shared" si="58"/>
        <v>26</v>
      </c>
    </row>
    <row r="1345" spans="1:8" x14ac:dyDescent="0.25">
      <c r="A1345" s="205">
        <v>43668</v>
      </c>
      <c r="B1345" s="37">
        <f t="shared" si="56"/>
        <v>6920.390076849616</v>
      </c>
      <c r="C1345" s="231">
        <v>47610</v>
      </c>
      <c r="D1345" s="37">
        <f t="shared" si="57"/>
        <v>5914.8633135466807</v>
      </c>
      <c r="E1345" s="231">
        <v>6066</v>
      </c>
      <c r="F1345" s="152">
        <f>USD_CNY!B1131</f>
        <v>6.87967</v>
      </c>
      <c r="G1345" s="144">
        <f t="shared" si="54"/>
        <v>-50</v>
      </c>
      <c r="H1345" s="385">
        <f t="shared" si="58"/>
        <v>118</v>
      </c>
    </row>
    <row r="1346" spans="1:8" x14ac:dyDescent="0.25">
      <c r="A1346" s="205">
        <v>43669</v>
      </c>
      <c r="B1346" s="37">
        <f t="shared" si="56"/>
        <v>6872.2482318232587</v>
      </c>
      <c r="C1346" s="231">
        <v>47310</v>
      </c>
      <c r="D1346" s="37">
        <f t="shared" si="57"/>
        <v>5873.7164374557769</v>
      </c>
      <c r="E1346" s="231">
        <v>6007.5</v>
      </c>
      <c r="F1346" s="152">
        <f>USD_CNY!B1132</f>
        <v>6.8842100000000004</v>
      </c>
      <c r="G1346" s="144">
        <f t="shared" si="54"/>
        <v>-300</v>
      </c>
      <c r="H1346" s="385">
        <f t="shared" si="58"/>
        <v>-58.5</v>
      </c>
    </row>
    <row r="1347" spans="1:8" x14ac:dyDescent="0.25">
      <c r="A1347" s="205">
        <v>43670</v>
      </c>
      <c r="B1347" s="37">
        <f t="shared" si="56"/>
        <v>6828.1423182127855</v>
      </c>
      <c r="C1347" s="231">
        <v>47005</v>
      </c>
      <c r="D1347" s="37">
        <f t="shared" si="57"/>
        <v>5836.019075395544</v>
      </c>
      <c r="E1347" s="231">
        <v>5968.5</v>
      </c>
      <c r="F1347" s="152">
        <f>USD_CNY!B1133</f>
        <v>6.88401</v>
      </c>
      <c r="G1347" s="144">
        <f t="shared" si="54"/>
        <v>-305</v>
      </c>
      <c r="H1347" s="385">
        <f t="shared" si="58"/>
        <v>-39</v>
      </c>
    </row>
    <row r="1348" spans="1:8" x14ac:dyDescent="0.25">
      <c r="A1348" s="205">
        <v>43671</v>
      </c>
      <c r="B1348" s="37">
        <f t="shared" si="56"/>
        <v>6834.9847699499123</v>
      </c>
      <c r="C1348" s="231">
        <v>47010</v>
      </c>
      <c r="D1348" s="37">
        <f t="shared" si="57"/>
        <v>5841.8673247435154</v>
      </c>
      <c r="E1348" s="231">
        <v>5980</v>
      </c>
      <c r="F1348" s="152">
        <f>USD_CNY!B1134</f>
        <v>6.8778499999999996</v>
      </c>
      <c r="G1348" s="144">
        <f t="shared" si="54"/>
        <v>5</v>
      </c>
      <c r="H1348" s="385">
        <f t="shared" si="58"/>
        <v>11.5</v>
      </c>
    </row>
    <row r="1349" spans="1:8" x14ac:dyDescent="0.25">
      <c r="A1349" s="205">
        <v>43672</v>
      </c>
      <c r="B1349" s="37">
        <f t="shared" si="56"/>
        <v>6828.4045346304929</v>
      </c>
      <c r="C1349" s="231">
        <v>46970</v>
      </c>
      <c r="D1349" s="37">
        <f t="shared" si="57"/>
        <v>5836.2431919918745</v>
      </c>
      <c r="E1349" s="231">
        <v>6010</v>
      </c>
      <c r="F1349" s="152">
        <f>USD_CNY!B1135</f>
        <v>6.8786199999999997</v>
      </c>
      <c r="G1349" s="144">
        <f t="shared" si="54"/>
        <v>-40</v>
      </c>
      <c r="H1349" s="385">
        <f t="shared" si="58"/>
        <v>30</v>
      </c>
    </row>
    <row r="1350" spans="1:8" x14ac:dyDescent="0.25">
      <c r="A1350" s="205">
        <v>43675</v>
      </c>
      <c r="B1350" s="37">
        <f t="shared" si="56"/>
        <v>6802.1293622351341</v>
      </c>
      <c r="C1350" s="231">
        <v>46920</v>
      </c>
      <c r="D1350" s="37">
        <f t="shared" si="57"/>
        <v>5813.785779688149</v>
      </c>
      <c r="E1350" s="231">
        <v>5945</v>
      </c>
      <c r="F1350" s="152">
        <f>USD_CNY!B1136</f>
        <v>6.8978400000000004</v>
      </c>
      <c r="G1350" s="144">
        <f t="shared" si="54"/>
        <v>-50</v>
      </c>
      <c r="H1350" s="385">
        <f t="shared" si="58"/>
        <v>-65</v>
      </c>
    </row>
    <row r="1351" spans="1:8" x14ac:dyDescent="0.25">
      <c r="A1351" s="205">
        <v>43676</v>
      </c>
      <c r="B1351" s="37">
        <f t="shared" si="56"/>
        <v>6866.0862800196237</v>
      </c>
      <c r="C1351" s="231">
        <v>47305</v>
      </c>
      <c r="D1351" s="37">
        <f t="shared" si="57"/>
        <v>5868.4498119825848</v>
      </c>
      <c r="E1351" s="231">
        <v>5949.5</v>
      </c>
      <c r="F1351" s="152">
        <f>USD_CNY!B1137</f>
        <v>6.8896600000000001</v>
      </c>
      <c r="G1351" s="144">
        <f t="shared" si="54"/>
        <v>385</v>
      </c>
      <c r="H1351" s="385">
        <f t="shared" si="58"/>
        <v>4.5</v>
      </c>
    </row>
    <row r="1352" spans="1:8" x14ac:dyDescent="0.25">
      <c r="A1352" s="181"/>
      <c r="B1352" s="37"/>
      <c r="C1352" s="231"/>
      <c r="D1352" s="37"/>
      <c r="E1352" s="231"/>
      <c r="F1352" s="37"/>
    </row>
    <row r="1353" spans="1:8" x14ac:dyDescent="0.25">
      <c r="A1353" s="181"/>
      <c r="B1353" s="37"/>
      <c r="C1353" s="231"/>
      <c r="D1353" s="37"/>
      <c r="E1353" s="231"/>
      <c r="F1353" s="37"/>
    </row>
    <row r="1354" spans="1:8" x14ac:dyDescent="0.25">
      <c r="A1354" s="181"/>
      <c r="B1354" s="37"/>
      <c r="C1354" s="231"/>
      <c r="D1354" s="37"/>
      <c r="E1354" s="231"/>
      <c r="F1354" s="37"/>
    </row>
    <row r="1355" spans="1:8" x14ac:dyDescent="0.25">
      <c r="A1355" s="181"/>
      <c r="B1355" s="37"/>
      <c r="C1355" s="231"/>
      <c r="D1355" s="37"/>
      <c r="E1355" s="231"/>
      <c r="F1355" s="37"/>
    </row>
    <row r="1356" spans="1:8" x14ac:dyDescent="0.25">
      <c r="A1356" s="181"/>
      <c r="B1356" s="37"/>
      <c r="C1356" s="231"/>
      <c r="D1356" s="37"/>
      <c r="E1356" s="231"/>
      <c r="F1356" s="37"/>
    </row>
    <row r="1357" spans="1:8" x14ac:dyDescent="0.25">
      <c r="A1357" s="181"/>
      <c r="B1357" s="37"/>
      <c r="C1357" s="231"/>
      <c r="D1357" s="37"/>
      <c r="E1357" s="231"/>
      <c r="F1357" s="37"/>
    </row>
    <row r="1358" spans="1:8" x14ac:dyDescent="0.25">
      <c r="A1358" s="181"/>
      <c r="B1358" s="37"/>
      <c r="C1358" s="231"/>
      <c r="D1358" s="37"/>
      <c r="E1358" s="231"/>
      <c r="F1358" s="37"/>
    </row>
    <row r="1359" spans="1:8" x14ac:dyDescent="0.25">
      <c r="A1359" s="181"/>
      <c r="B1359" s="37"/>
      <c r="C1359" s="231"/>
      <c r="D1359" s="37"/>
      <c r="E1359" s="231"/>
      <c r="F1359" s="37"/>
    </row>
    <row r="1360" spans="1:8" x14ac:dyDescent="0.25">
      <c r="A1360" s="181"/>
      <c r="B1360" s="37"/>
      <c r="C1360" s="231"/>
      <c r="D1360" s="37"/>
      <c r="E1360" s="231"/>
      <c r="F1360" s="37"/>
    </row>
    <row r="1361" spans="1:6" x14ac:dyDescent="0.25">
      <c r="A1361" s="181"/>
      <c r="B1361" s="37"/>
      <c r="C1361" s="231"/>
      <c r="D1361" s="37"/>
      <c r="E1361" s="231"/>
      <c r="F1361" s="37"/>
    </row>
    <row r="1362" spans="1:6" x14ac:dyDescent="0.25">
      <c r="A1362" s="181"/>
      <c r="B1362" s="37"/>
      <c r="C1362" s="231"/>
      <c r="D1362" s="37"/>
      <c r="E1362" s="231"/>
      <c r="F1362" s="37"/>
    </row>
    <row r="1363" spans="1:6" x14ac:dyDescent="0.25">
      <c r="A1363" s="181"/>
      <c r="B1363" s="37"/>
      <c r="C1363" s="231"/>
      <c r="D1363" s="37"/>
      <c r="E1363" s="231"/>
      <c r="F1363" s="37"/>
    </row>
    <row r="1364" spans="1:6" x14ac:dyDescent="0.25">
      <c r="A1364" s="181"/>
      <c r="B1364" s="37"/>
      <c r="C1364" s="231"/>
      <c r="D1364" s="37"/>
      <c r="E1364" s="231"/>
      <c r="F1364" s="37"/>
    </row>
    <row r="1365" spans="1:6" x14ac:dyDescent="0.25">
      <c r="A1365" s="181"/>
      <c r="B1365" s="37"/>
      <c r="C1365" s="231"/>
      <c r="D1365" s="37"/>
      <c r="E1365" s="231"/>
      <c r="F1365" s="37"/>
    </row>
    <row r="1366" spans="1:6" x14ac:dyDescent="0.25">
      <c r="A1366" s="181"/>
      <c r="B1366" s="37"/>
      <c r="C1366" s="231"/>
      <c r="D1366" s="37"/>
      <c r="E1366" s="231"/>
      <c r="F1366" s="37"/>
    </row>
    <row r="1367" spans="1:6" x14ac:dyDescent="0.25">
      <c r="A1367" s="181"/>
      <c r="B1367" s="37"/>
      <c r="C1367" s="231"/>
      <c r="D1367" s="37"/>
      <c r="E1367" s="231"/>
      <c r="F1367" s="37"/>
    </row>
    <row r="1368" spans="1:6" x14ac:dyDescent="0.25">
      <c r="A1368" s="181"/>
      <c r="B1368" s="37"/>
      <c r="C1368" s="231"/>
      <c r="D1368" s="37"/>
      <c r="E1368" s="231"/>
      <c r="F1368" s="37"/>
    </row>
    <row r="1369" spans="1:6" x14ac:dyDescent="0.25">
      <c r="A1369" s="181"/>
      <c r="B1369" s="37"/>
      <c r="C1369" s="231"/>
      <c r="D1369" s="37"/>
      <c r="E1369" s="231"/>
      <c r="F1369" s="37"/>
    </row>
    <row r="1370" spans="1:6" x14ac:dyDescent="0.25">
      <c r="A1370" s="181"/>
      <c r="B1370" s="37"/>
      <c r="C1370" s="231"/>
      <c r="D1370" s="37"/>
      <c r="E1370" s="231"/>
      <c r="F1370" s="37"/>
    </row>
    <row r="1371" spans="1:6" x14ac:dyDescent="0.25">
      <c r="A1371" s="181"/>
      <c r="B1371" s="37"/>
      <c r="C1371" s="231"/>
      <c r="D1371" s="37"/>
      <c r="E1371" s="231"/>
      <c r="F1371" s="37"/>
    </row>
    <row r="1372" spans="1:6" x14ac:dyDescent="0.25">
      <c r="A1372" s="181"/>
      <c r="B1372" s="37"/>
      <c r="C1372" s="231"/>
      <c r="D1372" s="37"/>
      <c r="E1372" s="231"/>
      <c r="F1372" s="37"/>
    </row>
    <row r="1373" spans="1:6" x14ac:dyDescent="0.25">
      <c r="A1373" s="181"/>
      <c r="B1373" s="37"/>
      <c r="C1373" s="231"/>
      <c r="D1373" s="37"/>
      <c r="E1373" s="231"/>
      <c r="F1373" s="37"/>
    </row>
    <row r="1374" spans="1:6" x14ac:dyDescent="0.25">
      <c r="A1374" s="181"/>
      <c r="B1374" s="37"/>
      <c r="C1374" s="231"/>
      <c r="D1374" s="37"/>
      <c r="E1374" s="231"/>
      <c r="F1374" s="37"/>
    </row>
    <row r="1375" spans="1:6" x14ac:dyDescent="0.25">
      <c r="A1375" s="181"/>
      <c r="B1375" s="37"/>
      <c r="C1375" s="231"/>
      <c r="D1375" s="37"/>
      <c r="E1375" s="231"/>
      <c r="F1375" s="37"/>
    </row>
    <row r="1376" spans="1:6" x14ac:dyDescent="0.25">
      <c r="A1376" s="181"/>
      <c r="B1376" s="37"/>
      <c r="C1376" s="231"/>
      <c r="D1376" s="37"/>
      <c r="E1376" s="231"/>
      <c r="F1376" s="37"/>
    </row>
    <row r="1377" spans="1:6" x14ac:dyDescent="0.25">
      <c r="A1377" s="181"/>
      <c r="B1377" s="37"/>
      <c r="C1377" s="231"/>
      <c r="D1377" s="37"/>
      <c r="E1377" s="231"/>
      <c r="F1377" s="37"/>
    </row>
    <row r="1378" spans="1:6" x14ac:dyDescent="0.25">
      <c r="A1378" s="181"/>
      <c r="B1378" s="37"/>
      <c r="C1378" s="231"/>
      <c r="D1378" s="37"/>
      <c r="E1378" s="231"/>
      <c r="F1378" s="37"/>
    </row>
    <row r="1379" spans="1:6" x14ac:dyDescent="0.25">
      <c r="A1379" s="181"/>
      <c r="B1379" s="37"/>
      <c r="C1379" s="231"/>
      <c r="D1379" s="37"/>
      <c r="E1379" s="231"/>
      <c r="F1379" s="37"/>
    </row>
    <row r="1380" spans="1:6" x14ac:dyDescent="0.25">
      <c r="A1380" s="181"/>
      <c r="B1380" s="37"/>
      <c r="C1380" s="231"/>
      <c r="D1380" s="37"/>
      <c r="E1380" s="231"/>
      <c r="F1380" s="37"/>
    </row>
    <row r="1381" spans="1:6" x14ac:dyDescent="0.25">
      <c r="A1381" s="181"/>
      <c r="B1381" s="37"/>
      <c r="C1381" s="231"/>
      <c r="D1381" s="37"/>
      <c r="E1381" s="231"/>
      <c r="F1381" s="37"/>
    </row>
    <row r="1382" spans="1:6" x14ac:dyDescent="0.25">
      <c r="A1382" s="181"/>
      <c r="B1382" s="37"/>
      <c r="C1382" s="231"/>
      <c r="D1382" s="37"/>
      <c r="E1382" s="231"/>
      <c r="F1382" s="37"/>
    </row>
    <row r="1383" spans="1:6" x14ac:dyDescent="0.25">
      <c r="A1383" s="181"/>
      <c r="B1383" s="37"/>
      <c r="C1383" s="231"/>
      <c r="D1383" s="37"/>
      <c r="E1383" s="231"/>
      <c r="F1383" s="37"/>
    </row>
    <row r="1384" spans="1:6" x14ac:dyDescent="0.25">
      <c r="A1384" s="181"/>
      <c r="B1384" s="37"/>
      <c r="C1384" s="231"/>
      <c r="D1384" s="37"/>
      <c r="E1384" s="231"/>
      <c r="F1384" s="37"/>
    </row>
    <row r="1385" spans="1:6" x14ac:dyDescent="0.25">
      <c r="A1385" s="181"/>
      <c r="B1385" s="37"/>
      <c r="C1385" s="231"/>
      <c r="D1385" s="37"/>
      <c r="E1385" s="231"/>
      <c r="F1385" s="37"/>
    </row>
    <row r="1386" spans="1:6" x14ac:dyDescent="0.25">
      <c r="A1386" s="181"/>
      <c r="B1386" s="37"/>
      <c r="C1386" s="231"/>
      <c r="D1386" s="37"/>
      <c r="E1386" s="231"/>
      <c r="F1386" s="37"/>
    </row>
    <row r="1387" spans="1:6" x14ac:dyDescent="0.25">
      <c r="A1387" s="181"/>
      <c r="B1387" s="37"/>
      <c r="C1387" s="231"/>
      <c r="D1387" s="37"/>
      <c r="E1387" s="231"/>
      <c r="F1387" s="37"/>
    </row>
    <row r="1388" spans="1:6" x14ac:dyDescent="0.25">
      <c r="A1388" s="181"/>
      <c r="B1388" s="37"/>
      <c r="C1388" s="231"/>
      <c r="D1388" s="37"/>
      <c r="E1388" s="231"/>
      <c r="F1388" s="37"/>
    </row>
    <row r="1389" spans="1:6" x14ac:dyDescent="0.25">
      <c r="A1389" s="181"/>
      <c r="B1389" s="37"/>
      <c r="C1389" s="231"/>
      <c r="D1389" s="37"/>
      <c r="E1389" s="231"/>
      <c r="F1389" s="37"/>
    </row>
    <row r="1390" spans="1:6" x14ac:dyDescent="0.25">
      <c r="A1390" s="181"/>
      <c r="B1390" s="37"/>
      <c r="C1390" s="231"/>
      <c r="D1390" s="37"/>
      <c r="E1390" s="231"/>
      <c r="F1390" s="37"/>
    </row>
    <row r="1391" spans="1:6" x14ac:dyDescent="0.25">
      <c r="A1391" s="181"/>
      <c r="B1391" s="37"/>
      <c r="C1391" s="231"/>
      <c r="D1391" s="37"/>
      <c r="E1391" s="231"/>
      <c r="F1391" s="37"/>
    </row>
    <row r="1392" spans="1:6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38" activePane="bottomLeft" state="frozen"/>
      <selection pane="bottomLeft" activeCell="J1344" sqref="J1344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2" t="s">
        <v>749</v>
      </c>
      <c r="B1" s="422"/>
      <c r="C1" s="422"/>
      <c r="D1" s="422"/>
      <c r="E1" s="422"/>
      <c r="F1" s="422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20" t="s">
        <v>659</v>
      </c>
      <c r="C3" s="421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49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 t="shared" ref="H1324:H1349" si="58"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 t="shared" si="58"/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 t="shared" si="58"/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 t="shared" si="58"/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 t="shared" si="58"/>
        <v>1.5</v>
      </c>
    </row>
    <row r="1329" spans="1:8" x14ac:dyDescent="0.25">
      <c r="A1329" s="205">
        <v>43648</v>
      </c>
      <c r="B1329" s="37">
        <f t="shared" ref="B1329:B1349" si="59">+IF(F1329=0,"",C1329/F1329)</f>
        <v>2351.2215433039687</v>
      </c>
      <c r="C1329" s="37">
        <v>16150</v>
      </c>
      <c r="D1329" s="37">
        <f t="shared" ref="D1329:D1349" si="60">+B1329/1.17</f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 t="shared" si="58"/>
        <v>8.5</v>
      </c>
    </row>
    <row r="1330" spans="1:8" x14ac:dyDescent="0.25">
      <c r="A1330" s="205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6">
        <f>USD_CNY!B1118</f>
        <v>6.8851199999999997</v>
      </c>
      <c r="G1330" s="144">
        <f t="shared" si="56"/>
        <v>-125</v>
      </c>
      <c r="H1330" s="144">
        <f t="shared" si="58"/>
        <v>-45.5</v>
      </c>
    </row>
    <row r="1331" spans="1:8" x14ac:dyDescent="0.25">
      <c r="A1331" s="205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6">
        <f>USD_CNY!B1119</f>
        <v>6.8768399999999996</v>
      </c>
      <c r="G1331" s="144">
        <f t="shared" si="56"/>
        <v>-25</v>
      </c>
      <c r="H1331" s="144">
        <f t="shared" si="58"/>
        <v>-3</v>
      </c>
    </row>
    <row r="1332" spans="1:8" x14ac:dyDescent="0.25">
      <c r="A1332" s="205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6">
        <f>USD_CNY!B1120</f>
        <v>6.87967</v>
      </c>
      <c r="G1332" s="144">
        <f t="shared" si="56"/>
        <v>-25</v>
      </c>
      <c r="H1332" s="144">
        <f t="shared" si="58"/>
        <v>1.5</v>
      </c>
    </row>
    <row r="1333" spans="1:8" x14ac:dyDescent="0.25">
      <c r="A1333" s="205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6">
        <f>USD_CNY!B1121</f>
        <v>6.8953100000000003</v>
      </c>
      <c r="G1333" s="144">
        <f t="shared" si="56"/>
        <v>0</v>
      </c>
      <c r="H1333" s="144">
        <f t="shared" si="58"/>
        <v>-12.5</v>
      </c>
    </row>
    <row r="1334" spans="1:8" x14ac:dyDescent="0.25">
      <c r="A1334" s="205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6">
        <f>USD_CNY!B1122</f>
        <v>6.8878399999999997</v>
      </c>
      <c r="G1334" s="144">
        <f t="shared" si="56"/>
        <v>-125</v>
      </c>
      <c r="H1334" s="144">
        <f t="shared" si="58"/>
        <v>21</v>
      </c>
    </row>
    <row r="1335" spans="1:8" x14ac:dyDescent="0.25">
      <c r="A1335" s="205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6">
        <f>USD_CNY!B1123</f>
        <v>6.8896600000000001</v>
      </c>
      <c r="G1335" s="144">
        <f t="shared" si="56"/>
        <v>0</v>
      </c>
      <c r="H1335" s="144">
        <f t="shared" si="58"/>
        <v>17.5</v>
      </c>
    </row>
    <row r="1336" spans="1:8" x14ac:dyDescent="0.25">
      <c r="A1336" s="205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6">
        <f>USD_CNY!B1124</f>
        <v>6.8651299999999997</v>
      </c>
      <c r="G1336" s="144">
        <f t="shared" si="56"/>
        <v>200</v>
      </c>
      <c r="H1336" s="144">
        <f t="shared" si="58"/>
        <v>53.5</v>
      </c>
    </row>
    <row r="1337" spans="1:8" x14ac:dyDescent="0.25">
      <c r="A1337" s="205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6">
        <f>USD_CNY!B1125</f>
        <v>6.8751199999999999</v>
      </c>
      <c r="G1337" s="144">
        <f t="shared" si="56"/>
        <v>0</v>
      </c>
      <c r="H1337" s="144">
        <f t="shared" si="58"/>
        <v>-5</v>
      </c>
    </row>
    <row r="1338" spans="1:8" x14ac:dyDescent="0.25">
      <c r="A1338" s="205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6">
        <f>USD_CNY!B1126</f>
        <v>6.8714899999999997</v>
      </c>
      <c r="G1338" s="144">
        <f t="shared" si="56"/>
        <v>-50</v>
      </c>
      <c r="H1338" s="144">
        <f t="shared" si="58"/>
        <v>22</v>
      </c>
    </row>
    <row r="1339" spans="1:8" x14ac:dyDescent="0.25">
      <c r="A1339" s="205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6">
        <f>USD_CNY!B1127</f>
        <v>6.8742200000000002</v>
      </c>
      <c r="G1339" s="144">
        <f t="shared" si="56"/>
        <v>125</v>
      </c>
      <c r="H1339" s="144">
        <f t="shared" si="58"/>
        <v>2.5</v>
      </c>
    </row>
    <row r="1340" spans="1:8" x14ac:dyDescent="0.25">
      <c r="A1340" s="205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6">
        <f>USD_CNY!B1128</f>
        <v>6.8842100000000004</v>
      </c>
      <c r="G1340" s="144">
        <f t="shared" si="56"/>
        <v>125</v>
      </c>
      <c r="H1340" s="144">
        <f t="shared" si="58"/>
        <v>3</v>
      </c>
    </row>
    <row r="1341" spans="1:8" x14ac:dyDescent="0.25">
      <c r="A1341" s="205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56">
        <f>USD_CNY!B1129</f>
        <v>6.8769400000000003</v>
      </c>
      <c r="G1341" s="144">
        <f t="shared" si="56"/>
        <v>100</v>
      </c>
      <c r="H1341" s="144">
        <f t="shared" si="58"/>
        <v>0</v>
      </c>
    </row>
    <row r="1342" spans="1:8" x14ac:dyDescent="0.25">
      <c r="A1342" s="205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56">
        <f>USD_CNY!B1130</f>
        <v>6.8750600000000004</v>
      </c>
      <c r="G1342" s="144">
        <f t="shared" si="56"/>
        <v>125</v>
      </c>
      <c r="H1342" s="144">
        <f t="shared" si="58"/>
        <v>42.5</v>
      </c>
    </row>
    <row r="1343" spans="1:8" x14ac:dyDescent="0.25">
      <c r="A1343" s="205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56">
        <f>USD_CNY!B1131</f>
        <v>6.87967</v>
      </c>
      <c r="G1343" s="144">
        <f t="shared" si="56"/>
        <v>-50</v>
      </c>
      <c r="H1343" s="144">
        <f t="shared" si="58"/>
        <v>51.5</v>
      </c>
    </row>
    <row r="1344" spans="1:8" x14ac:dyDescent="0.25">
      <c r="A1344" s="205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56">
        <f>USD_CNY!B1132</f>
        <v>6.8842100000000004</v>
      </c>
      <c r="G1344" s="144">
        <f t="shared" si="56"/>
        <v>-50</v>
      </c>
      <c r="H1344" s="144">
        <f t="shared" si="58"/>
        <v>-70.5</v>
      </c>
    </row>
    <row r="1345" spans="1:8" x14ac:dyDescent="0.25">
      <c r="A1345" s="205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56">
        <f>USD_CNY!B1133</f>
        <v>6.88401</v>
      </c>
      <c r="G1345" s="144">
        <f t="shared" si="56"/>
        <v>25</v>
      </c>
      <c r="H1345" s="144">
        <f t="shared" si="58"/>
        <v>23.5</v>
      </c>
    </row>
    <row r="1346" spans="1:8" x14ac:dyDescent="0.25">
      <c r="A1346" s="205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56">
        <f>USD_CNY!B1134</f>
        <v>6.8778499999999996</v>
      </c>
      <c r="G1346" s="144">
        <f t="shared" si="56"/>
        <v>175</v>
      </c>
      <c r="H1346" s="144">
        <f t="shared" si="58"/>
        <v>43.5</v>
      </c>
    </row>
    <row r="1347" spans="1:8" x14ac:dyDescent="0.25">
      <c r="A1347" s="205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56">
        <f>USD_CNY!B1135</f>
        <v>6.8786199999999997</v>
      </c>
      <c r="G1347" s="144">
        <f t="shared" si="56"/>
        <v>125</v>
      </c>
      <c r="H1347" s="144">
        <f t="shared" si="58"/>
        <v>55.5</v>
      </c>
    </row>
    <row r="1348" spans="1:8" x14ac:dyDescent="0.25">
      <c r="A1348" s="205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56">
        <f>USD_CNY!B1136</f>
        <v>6.8978400000000004</v>
      </c>
      <c r="G1348" s="144">
        <f t="shared" si="56"/>
        <v>-75</v>
      </c>
      <c r="H1348" s="144">
        <f t="shared" si="58"/>
        <v>-48.5</v>
      </c>
    </row>
    <row r="1349" spans="1:8" x14ac:dyDescent="0.25">
      <c r="A1349" s="205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56">
        <f>USD_CNY!B1137</f>
        <v>6.8896600000000001</v>
      </c>
      <c r="G1349" s="144">
        <f t="shared" si="56"/>
        <v>0</v>
      </c>
      <c r="H1349" s="144">
        <f t="shared" si="58"/>
        <v>-45</v>
      </c>
    </row>
    <row r="1350" spans="1:8" x14ac:dyDescent="0.25">
      <c r="A1350" s="181"/>
      <c r="B1350" s="37"/>
      <c r="C1350" s="37"/>
      <c r="D1350" s="37"/>
      <c r="E1350" s="37"/>
      <c r="F1350" s="51"/>
    </row>
    <row r="1351" spans="1:8" x14ac:dyDescent="0.25">
      <c r="A1351" s="181"/>
      <c r="B1351" s="37"/>
      <c r="C1351" s="37"/>
      <c r="D1351" s="37"/>
      <c r="E1351" s="37"/>
      <c r="F1351" s="51"/>
    </row>
    <row r="1352" spans="1:8" x14ac:dyDescent="0.25">
      <c r="A1352" s="181"/>
      <c r="B1352" s="37"/>
      <c r="C1352" s="37"/>
      <c r="D1352" s="37"/>
      <c r="E1352" s="37"/>
      <c r="F1352" s="51"/>
    </row>
    <row r="1353" spans="1:8" x14ac:dyDescent="0.25">
      <c r="A1353" s="181"/>
      <c r="B1353" s="37"/>
      <c r="C1353" s="37"/>
      <c r="D1353" s="37"/>
      <c r="E1353" s="37"/>
      <c r="F1353" s="51"/>
    </row>
    <row r="1354" spans="1:8" x14ac:dyDescent="0.25">
      <c r="A1354" s="181"/>
      <c r="B1354" s="37"/>
      <c r="C1354" s="37"/>
      <c r="D1354" s="37"/>
      <c r="E1354" s="37"/>
      <c r="F1354" s="51"/>
    </row>
    <row r="1355" spans="1:8" x14ac:dyDescent="0.25">
      <c r="A1355" s="181"/>
      <c r="B1355" s="37"/>
      <c r="C1355" s="37"/>
      <c r="D1355" s="37"/>
      <c r="E1355" s="37"/>
      <c r="F1355" s="51"/>
    </row>
    <row r="1356" spans="1:8" x14ac:dyDescent="0.25">
      <c r="A1356" s="181"/>
      <c r="B1356" s="37"/>
      <c r="C1356" s="37"/>
      <c r="D1356" s="37"/>
      <c r="E1356" s="37"/>
      <c r="F1356" s="51"/>
    </row>
    <row r="1357" spans="1:8" x14ac:dyDescent="0.25">
      <c r="A1357" s="181"/>
      <c r="B1357" s="37"/>
      <c r="C1357" s="37"/>
      <c r="D1357" s="37"/>
      <c r="E1357" s="37"/>
      <c r="F1357" s="51"/>
    </row>
    <row r="1358" spans="1:8" x14ac:dyDescent="0.25">
      <c r="A1358" s="181"/>
      <c r="B1358" s="37"/>
      <c r="C1358" s="37"/>
      <c r="D1358" s="37"/>
      <c r="E1358" s="37"/>
      <c r="F1358" s="51"/>
    </row>
    <row r="1359" spans="1:8" x14ac:dyDescent="0.25">
      <c r="A1359" s="181"/>
      <c r="B1359" s="37"/>
      <c r="C1359" s="37"/>
      <c r="D1359" s="37"/>
      <c r="E1359" s="37"/>
      <c r="F1359" s="51"/>
    </row>
    <row r="1360" spans="1:8" x14ac:dyDescent="0.25">
      <c r="A1360" s="181"/>
      <c r="B1360" s="37"/>
      <c r="C1360" s="37"/>
      <c r="D1360" s="37"/>
      <c r="E1360" s="37"/>
      <c r="F1360" s="51"/>
    </row>
    <row r="1361" spans="1:6" x14ac:dyDescent="0.25">
      <c r="A1361" s="181"/>
      <c r="B1361" s="37"/>
      <c r="C1361" s="37"/>
      <c r="D1361" s="37"/>
      <c r="E1361" s="37"/>
      <c r="F1361" s="51"/>
    </row>
    <row r="1362" spans="1:6" x14ac:dyDescent="0.25">
      <c r="A1362" s="181"/>
      <c r="B1362" s="37"/>
      <c r="C1362" s="37"/>
      <c r="D1362" s="37"/>
      <c r="E1362" s="37"/>
      <c r="F1362" s="51"/>
    </row>
    <row r="1363" spans="1:6" x14ac:dyDescent="0.25">
      <c r="A1363" s="181"/>
      <c r="B1363" s="37"/>
      <c r="C1363" s="37"/>
      <c r="D1363" s="37"/>
      <c r="E1363" s="37"/>
      <c r="F1363" s="51"/>
    </row>
    <row r="1364" spans="1:6" x14ac:dyDescent="0.25">
      <c r="A1364" s="181"/>
      <c r="B1364" s="37"/>
      <c r="C1364" s="37"/>
      <c r="D1364" s="37"/>
      <c r="E1364" s="37"/>
      <c r="F1364" s="51"/>
    </row>
    <row r="1365" spans="1:6" x14ac:dyDescent="0.25">
      <c r="A1365" s="181"/>
      <c r="B1365" s="37"/>
      <c r="C1365" s="37"/>
      <c r="D1365" s="37"/>
      <c r="E1365" s="37"/>
      <c r="F1365" s="51"/>
    </row>
    <row r="1366" spans="1:6" x14ac:dyDescent="0.25">
      <c r="A1366" s="181"/>
      <c r="B1366" s="37"/>
      <c r="C1366" s="37"/>
      <c r="D1366" s="37"/>
      <c r="E1366" s="37"/>
      <c r="F1366" s="51"/>
    </row>
    <row r="1367" spans="1:6" x14ac:dyDescent="0.25">
      <c r="A1367" s="181"/>
      <c r="B1367" s="37"/>
      <c r="C1367" s="37"/>
      <c r="D1367" s="37"/>
      <c r="E1367" s="37"/>
      <c r="F1367" s="51"/>
    </row>
    <row r="1368" spans="1:6" x14ac:dyDescent="0.25">
      <c r="A1368" s="181"/>
      <c r="B1368" s="37"/>
      <c r="C1368" s="37"/>
      <c r="D1368" s="37"/>
      <c r="E1368" s="37"/>
      <c r="F1368" s="51"/>
    </row>
    <row r="1369" spans="1:6" x14ac:dyDescent="0.25">
      <c r="A1369" s="181"/>
      <c r="B1369" s="37"/>
      <c r="C1369" s="37"/>
      <c r="D1369" s="37"/>
      <c r="E1369" s="37"/>
      <c r="F1369" s="51"/>
    </row>
    <row r="1370" spans="1:6" x14ac:dyDescent="0.25">
      <c r="A1370" s="181"/>
      <c r="B1370" s="37"/>
      <c r="C1370" s="37"/>
      <c r="D1370" s="37"/>
      <c r="E1370" s="37"/>
      <c r="F1370" s="51"/>
    </row>
    <row r="1371" spans="1:6" x14ac:dyDescent="0.25">
      <c r="A1371" s="181"/>
      <c r="B1371" s="37"/>
      <c r="C1371" s="37"/>
      <c r="D1371" s="37"/>
      <c r="E1371" s="37"/>
      <c r="F1371" s="51"/>
    </row>
    <row r="1372" spans="1:6" x14ac:dyDescent="0.25">
      <c r="A1372" s="181"/>
      <c r="B1372" s="37"/>
      <c r="C1372" s="37"/>
      <c r="D1372" s="37"/>
      <c r="E1372" s="37"/>
      <c r="F1372" s="51"/>
    </row>
    <row r="1373" spans="1:6" x14ac:dyDescent="0.25">
      <c r="A1373" s="181"/>
      <c r="B1373" s="37"/>
      <c r="C1373" s="37"/>
      <c r="D1373" s="37"/>
      <c r="E1373" s="37"/>
      <c r="F1373" s="51"/>
    </row>
    <row r="1374" spans="1:6" x14ac:dyDescent="0.25">
      <c r="A1374" s="181"/>
      <c r="B1374" s="37"/>
      <c r="C1374" s="37"/>
      <c r="D1374" s="37"/>
      <c r="E1374" s="37"/>
      <c r="F1374" s="51"/>
    </row>
    <row r="1375" spans="1:6" x14ac:dyDescent="0.25">
      <c r="A1375" s="181"/>
      <c r="B1375" s="37"/>
      <c r="C1375" s="37"/>
      <c r="D1375" s="37"/>
      <c r="E1375" s="37"/>
      <c r="F1375" s="51"/>
    </row>
    <row r="1376" spans="1:6" x14ac:dyDescent="0.25">
      <c r="A1376" s="181"/>
      <c r="B1376" s="37"/>
      <c r="C1376" s="37"/>
      <c r="D1376" s="37"/>
      <c r="E1376" s="37"/>
      <c r="F1376" s="51"/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35" activePane="bottomLeft" state="frozen"/>
      <selection pane="bottomLeft" activeCell="J1345" sqref="J1345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3" t="s">
        <v>749</v>
      </c>
      <c r="B1" s="423"/>
      <c r="C1" s="423"/>
      <c r="D1" s="423"/>
      <c r="E1" s="423"/>
      <c r="F1" s="423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24" t="s">
        <v>752</v>
      </c>
      <c r="C3" s="425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49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49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49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 t="shared" ref="H1324:H1349" si="56"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 t="shared" si="56"/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 t="shared" si="56"/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 t="shared" si="56"/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 t="shared" si="56"/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 t="shared" si="56"/>
        <v>-1.125</v>
      </c>
    </row>
    <row r="1330" spans="1:8" x14ac:dyDescent="0.25">
      <c r="A1330" s="205">
        <v>43649</v>
      </c>
      <c r="B1330" s="20">
        <f t="shared" si="55"/>
        <v>531.72638966350621</v>
      </c>
      <c r="C1330" s="221">
        <v>3661</v>
      </c>
      <c r="D1330" s="20">
        <f t="shared" si="54"/>
        <v>454.46699971239849</v>
      </c>
      <c r="E1330" s="20">
        <v>493.995</v>
      </c>
      <c r="F1330" s="152">
        <f>USD_CNY!B1118</f>
        <v>6.8851199999999997</v>
      </c>
      <c r="G1330" s="164">
        <f t="shared" si="52"/>
        <v>62</v>
      </c>
      <c r="H1330" s="164">
        <f t="shared" si="56"/>
        <v>7.2350000000000136</v>
      </c>
    </row>
    <row r="1331" spans="1:8" x14ac:dyDescent="0.25">
      <c r="A1331" s="205">
        <v>43650</v>
      </c>
      <c r="B1331" s="20">
        <f t="shared" si="55"/>
        <v>532.80285712623822</v>
      </c>
      <c r="C1331" s="221">
        <v>3664</v>
      </c>
      <c r="D1331" s="20">
        <f t="shared" si="54"/>
        <v>455.38705737285323</v>
      </c>
      <c r="E1331" s="20">
        <v>491.26499999999999</v>
      </c>
      <c r="F1331" s="152">
        <f>USD_CNY!B1119</f>
        <v>6.8768399999999996</v>
      </c>
      <c r="G1331" s="164">
        <f t="shared" si="52"/>
        <v>3</v>
      </c>
      <c r="H1331" s="164">
        <f t="shared" si="56"/>
        <v>-2.7300000000000182</v>
      </c>
    </row>
    <row r="1332" spans="1:8" x14ac:dyDescent="0.25">
      <c r="A1332" s="205">
        <v>43651</v>
      </c>
      <c r="B1332" s="20">
        <f t="shared" si="55"/>
        <v>529.67656878890989</v>
      </c>
      <c r="C1332" s="221">
        <v>3644</v>
      </c>
      <c r="D1332" s="20">
        <f t="shared" si="54"/>
        <v>452.71501605889739</v>
      </c>
      <c r="E1332" s="20">
        <v>490.62</v>
      </c>
      <c r="F1332" s="152">
        <f>USD_CNY!B1120</f>
        <v>6.87967</v>
      </c>
      <c r="G1332" s="164">
        <f t="shared" si="52"/>
        <v>-20</v>
      </c>
      <c r="H1332" s="164">
        <f t="shared" si="56"/>
        <v>-0.64499999999998181</v>
      </c>
    </row>
    <row r="1333" spans="1:8" x14ac:dyDescent="0.25">
      <c r="A1333" s="205">
        <v>43654</v>
      </c>
      <c r="B1333" s="20">
        <f t="shared" si="55"/>
        <v>522.2390291371961</v>
      </c>
      <c r="C1333" s="221">
        <v>3601</v>
      </c>
      <c r="D1333" s="20">
        <f t="shared" si="54"/>
        <v>446.35814456170607</v>
      </c>
      <c r="E1333" s="20">
        <v>481.46</v>
      </c>
      <c r="F1333" s="152">
        <f>USD_CNY!B1121</f>
        <v>6.8953100000000003</v>
      </c>
      <c r="G1333" s="164">
        <f t="shared" si="52"/>
        <v>-43</v>
      </c>
      <c r="H1333" s="164">
        <f t="shared" si="56"/>
        <v>-9.160000000000025</v>
      </c>
    </row>
    <row r="1334" spans="1:8" x14ac:dyDescent="0.25">
      <c r="A1334" s="205">
        <v>43655</v>
      </c>
      <c r="B1334" s="20">
        <f t="shared" si="55"/>
        <v>521.06320704313691</v>
      </c>
      <c r="C1334" s="221">
        <v>3589</v>
      </c>
      <c r="D1334" s="20">
        <f t="shared" si="54"/>
        <v>445.35316841293758</v>
      </c>
      <c r="E1334" s="20">
        <v>482.1</v>
      </c>
      <c r="F1334" s="152">
        <f>USD_CNY!B1122</f>
        <v>6.8878399999999997</v>
      </c>
      <c r="G1334" s="164">
        <f t="shared" si="52"/>
        <v>-12</v>
      </c>
      <c r="H1334" s="164">
        <f t="shared" si="56"/>
        <v>0.6400000000000432</v>
      </c>
    </row>
    <row r="1335" spans="1:8" x14ac:dyDescent="0.25">
      <c r="A1335" s="205">
        <v>43656</v>
      </c>
      <c r="B1335" s="20">
        <f t="shared" si="55"/>
        <v>522.37701134743952</v>
      </c>
      <c r="C1335" s="221">
        <v>3599</v>
      </c>
      <c r="D1335" s="20">
        <f t="shared" si="54"/>
        <v>446.47607807473469</v>
      </c>
      <c r="E1335" s="20">
        <v>484.19</v>
      </c>
      <c r="F1335" s="152">
        <f>USD_CNY!B1123</f>
        <v>6.8896600000000001</v>
      </c>
      <c r="G1335" s="164">
        <f t="shared" si="52"/>
        <v>10</v>
      </c>
      <c r="H1335" s="164">
        <f t="shared" si="56"/>
        <v>2.089999999999975</v>
      </c>
    </row>
    <row r="1336" spans="1:8" x14ac:dyDescent="0.25">
      <c r="A1336" s="205">
        <v>43657</v>
      </c>
      <c r="B1336" s="20">
        <f t="shared" si="55"/>
        <v>528.61344213438053</v>
      </c>
      <c r="C1336" s="221">
        <v>3629</v>
      </c>
      <c r="D1336" s="20">
        <f t="shared" si="54"/>
        <v>451.80636079861586</v>
      </c>
      <c r="E1336" s="20">
        <v>490.46</v>
      </c>
      <c r="F1336" s="152">
        <f>USD_CNY!B1124</f>
        <v>6.8651299999999997</v>
      </c>
      <c r="G1336" s="164">
        <f t="shared" si="52"/>
        <v>30</v>
      </c>
      <c r="H1336" s="164">
        <f t="shared" si="56"/>
        <v>6.2699999999999818</v>
      </c>
    </row>
    <row r="1337" spans="1:8" x14ac:dyDescent="0.25">
      <c r="A1337" s="205">
        <v>43658</v>
      </c>
      <c r="B1337" s="20">
        <f t="shared" si="55"/>
        <v>525.22719603439646</v>
      </c>
      <c r="C1337" s="221">
        <v>3611</v>
      </c>
      <c r="D1337" s="20">
        <f t="shared" si="54"/>
        <v>448.91213336273205</v>
      </c>
      <c r="E1337" s="20">
        <v>485.8</v>
      </c>
      <c r="F1337" s="152">
        <f>USD_CNY!B1125</f>
        <v>6.8751199999999999</v>
      </c>
      <c r="G1337" s="164">
        <f t="shared" si="52"/>
        <v>-18</v>
      </c>
      <c r="H1337" s="164">
        <f t="shared" si="56"/>
        <v>-4.6599999999999682</v>
      </c>
    </row>
    <row r="1338" spans="1:8" x14ac:dyDescent="0.25">
      <c r="A1338" s="205">
        <v>43661</v>
      </c>
      <c r="B1338" s="20">
        <f t="shared" si="55"/>
        <v>526.23230187339288</v>
      </c>
      <c r="C1338" s="221">
        <v>3616</v>
      </c>
      <c r="D1338" s="20">
        <f t="shared" si="54"/>
        <v>449.77119818238708</v>
      </c>
      <c r="E1338" s="20">
        <v>488.69</v>
      </c>
      <c r="F1338" s="152">
        <f>USD_CNY!B1126</f>
        <v>6.8714899999999997</v>
      </c>
      <c r="G1338" s="164">
        <f t="shared" si="52"/>
        <v>5</v>
      </c>
      <c r="H1338" s="164">
        <f t="shared" si="56"/>
        <v>2.8899999999999864</v>
      </c>
    </row>
    <row r="1339" spans="1:8" x14ac:dyDescent="0.25">
      <c r="A1339" s="205">
        <v>43662</v>
      </c>
      <c r="B1339" s="20">
        <f t="shared" si="55"/>
        <v>529.66009234502235</v>
      </c>
      <c r="C1339" s="221">
        <v>3641</v>
      </c>
      <c r="D1339" s="20">
        <f t="shared" si="54"/>
        <v>452.70093362822428</v>
      </c>
      <c r="E1339" s="20">
        <v>493.51499999999999</v>
      </c>
      <c r="F1339" s="152">
        <f>USD_CNY!B1127</f>
        <v>6.8742200000000002</v>
      </c>
      <c r="G1339" s="164">
        <f t="shared" si="52"/>
        <v>25</v>
      </c>
      <c r="H1339" s="164">
        <f t="shared" si="56"/>
        <v>4.8249999999999886</v>
      </c>
    </row>
    <row r="1340" spans="1:8" x14ac:dyDescent="0.25">
      <c r="A1340" s="205">
        <v>43663</v>
      </c>
      <c r="B1340" s="20">
        <f t="shared" si="55"/>
        <v>539.49545408986648</v>
      </c>
      <c r="C1340" s="221">
        <v>3714</v>
      </c>
      <c r="D1340" s="20">
        <f t="shared" si="54"/>
        <v>461.10722571783464</v>
      </c>
      <c r="E1340" s="20">
        <v>500.745</v>
      </c>
      <c r="F1340" s="152">
        <f>USD_CNY!B1128</f>
        <v>6.8842100000000004</v>
      </c>
      <c r="G1340" s="164">
        <f t="shared" si="52"/>
        <v>73</v>
      </c>
      <c r="H1340" s="164">
        <f t="shared" si="56"/>
        <v>7.2300000000000182</v>
      </c>
    </row>
    <row r="1341" spans="1:8" x14ac:dyDescent="0.25">
      <c r="A1341" s="205">
        <v>43664</v>
      </c>
      <c r="B1341" s="20">
        <f t="shared" si="55"/>
        <v>554.89796333834522</v>
      </c>
      <c r="C1341" s="221">
        <v>3816</v>
      </c>
      <c r="D1341" s="20">
        <f t="shared" si="54"/>
        <v>474.27176353704721</v>
      </c>
      <c r="E1341" s="20">
        <v>514.09</v>
      </c>
      <c r="F1341" s="152">
        <f>USD_CNY!B1129</f>
        <v>6.8769400000000003</v>
      </c>
      <c r="G1341" s="164">
        <f t="shared" si="52"/>
        <v>102</v>
      </c>
      <c r="H1341" s="164">
        <f t="shared" si="56"/>
        <v>13.345000000000027</v>
      </c>
    </row>
    <row r="1342" spans="1:8" x14ac:dyDescent="0.25">
      <c r="A1342" s="205">
        <v>43665</v>
      </c>
      <c r="B1342" s="20">
        <f t="shared" si="55"/>
        <v>565.66779053564619</v>
      </c>
      <c r="C1342" s="221">
        <v>3889</v>
      </c>
      <c r="D1342" s="20">
        <f t="shared" si="54"/>
        <v>483.47674404756089</v>
      </c>
      <c r="E1342" s="20">
        <v>525.34</v>
      </c>
      <c r="F1342" s="152">
        <f>USD_CNY!B1130</f>
        <v>6.8750600000000004</v>
      </c>
      <c r="G1342" s="164">
        <f t="shared" si="52"/>
        <v>73</v>
      </c>
      <c r="H1342" s="164">
        <f t="shared" si="56"/>
        <v>11.25</v>
      </c>
    </row>
    <row r="1343" spans="1:8" x14ac:dyDescent="0.25">
      <c r="A1343" s="205">
        <v>43668</v>
      </c>
      <c r="B1343" s="20">
        <f t="shared" si="55"/>
        <v>560.20128872460452</v>
      </c>
      <c r="C1343" s="221">
        <v>3854</v>
      </c>
      <c r="D1343" s="20">
        <f t="shared" si="54"/>
        <v>478.80452027743979</v>
      </c>
      <c r="E1343" s="20">
        <v>522.77</v>
      </c>
      <c r="F1343" s="152">
        <f>USD_CNY!B1131</f>
        <v>6.87967</v>
      </c>
      <c r="G1343" s="164">
        <f t="shared" si="52"/>
        <v>-35</v>
      </c>
      <c r="H1343" s="164">
        <f t="shared" si="56"/>
        <v>-2.57000000000005</v>
      </c>
    </row>
    <row r="1344" spans="1:8" x14ac:dyDescent="0.25">
      <c r="A1344" s="205">
        <v>43669</v>
      </c>
      <c r="B1344" s="20">
        <f t="shared" si="55"/>
        <v>559.97710703188886</v>
      </c>
      <c r="C1344" s="221">
        <v>3855</v>
      </c>
      <c r="D1344" s="20">
        <f t="shared" si="54"/>
        <v>478.61291199306743</v>
      </c>
      <c r="E1344" s="20">
        <v>522.61</v>
      </c>
      <c r="F1344" s="152">
        <f>USD_CNY!B1132</f>
        <v>6.8842100000000004</v>
      </c>
      <c r="G1344" s="164">
        <f t="shared" si="52"/>
        <v>1</v>
      </c>
      <c r="H1344" s="164">
        <f t="shared" si="56"/>
        <v>-0.15999999999996817</v>
      </c>
    </row>
    <row r="1345" spans="1:8" x14ac:dyDescent="0.25">
      <c r="A1345" s="205">
        <v>43670</v>
      </c>
      <c r="B1345" s="20">
        <f t="shared" si="55"/>
        <v>567.83764114229928</v>
      </c>
      <c r="C1345" s="221">
        <v>3909</v>
      </c>
      <c r="D1345" s="20">
        <f t="shared" si="54"/>
        <v>485.33131721564041</v>
      </c>
      <c r="E1345" s="20">
        <v>526.63</v>
      </c>
      <c r="F1345" s="152">
        <f>USD_CNY!B1133</f>
        <v>6.88401</v>
      </c>
      <c r="G1345" s="164">
        <f t="shared" si="52"/>
        <v>54</v>
      </c>
      <c r="H1345" s="164">
        <f t="shared" si="56"/>
        <v>4.0199999999999818</v>
      </c>
    </row>
    <row r="1346" spans="1:8" x14ac:dyDescent="0.25">
      <c r="A1346" s="205">
        <v>43671</v>
      </c>
      <c r="B1346" s="20">
        <f t="shared" si="55"/>
        <v>569.8001555718721</v>
      </c>
      <c r="C1346" s="221">
        <v>3919</v>
      </c>
      <c r="D1346" s="20">
        <f t="shared" si="54"/>
        <v>487.00867997595907</v>
      </c>
      <c r="E1346" s="20">
        <v>530.47500000000002</v>
      </c>
      <c r="F1346" s="152">
        <f>USD_CNY!B1134</f>
        <v>6.8778499999999996</v>
      </c>
      <c r="G1346" s="164">
        <f t="shared" si="52"/>
        <v>10</v>
      </c>
      <c r="H1346" s="164">
        <f t="shared" si="56"/>
        <v>3.8450000000000273</v>
      </c>
    </row>
    <row r="1347" spans="1:8" x14ac:dyDescent="0.25">
      <c r="A1347" s="205">
        <v>43672</v>
      </c>
      <c r="B1347" s="20">
        <f t="shared" si="55"/>
        <v>565.37503161971449</v>
      </c>
      <c r="C1347" s="221">
        <v>3889</v>
      </c>
      <c r="D1347" s="20">
        <f t="shared" si="54"/>
        <v>483.22652275189273</v>
      </c>
      <c r="E1347" s="20">
        <v>526.95000000000005</v>
      </c>
      <c r="F1347" s="152">
        <f>USD_CNY!B1135</f>
        <v>6.8786199999999997</v>
      </c>
      <c r="G1347" s="164">
        <f t="shared" si="52"/>
        <v>-30</v>
      </c>
      <c r="H1347" s="164">
        <f t="shared" si="56"/>
        <v>-3.5249999999999773</v>
      </c>
    </row>
    <row r="1348" spans="1:8" x14ac:dyDescent="0.25">
      <c r="A1348" s="205">
        <v>43675</v>
      </c>
      <c r="B1348" s="20">
        <f t="shared" si="55"/>
        <v>564.52454681465497</v>
      </c>
      <c r="C1348" s="221">
        <v>3894</v>
      </c>
      <c r="D1348" s="20">
        <f t="shared" si="54"/>
        <v>482.49961266209829</v>
      </c>
      <c r="E1348" s="20">
        <v>526.79</v>
      </c>
      <c r="F1348" s="152">
        <f>USD_CNY!B1136</f>
        <v>6.8978400000000004</v>
      </c>
      <c r="G1348" s="164">
        <f t="shared" si="52"/>
        <v>5</v>
      </c>
      <c r="H1348" s="164">
        <f t="shared" si="56"/>
        <v>-0.16000000000008185</v>
      </c>
    </row>
    <row r="1349" spans="1:8" x14ac:dyDescent="0.25">
      <c r="A1349" s="205">
        <v>43676</v>
      </c>
      <c r="B1349" s="20">
        <f t="shared" si="55"/>
        <v>565.19479916280341</v>
      </c>
      <c r="C1349" s="221">
        <v>3894</v>
      </c>
      <c r="D1349" s="20">
        <f t="shared" si="54"/>
        <v>483.072477916926</v>
      </c>
      <c r="E1349" s="20">
        <v>527.27</v>
      </c>
      <c r="F1349" s="152">
        <f>USD_CNY!B1137</f>
        <v>6.8896600000000001</v>
      </c>
      <c r="G1349" s="164">
        <f t="shared" si="52"/>
        <v>0</v>
      </c>
      <c r="H1349" s="164">
        <f t="shared" si="56"/>
        <v>0.48000000000001819</v>
      </c>
    </row>
    <row r="1350" spans="1:8" x14ac:dyDescent="0.25">
      <c r="A1350" s="204"/>
      <c r="B1350" s="20"/>
      <c r="C1350" s="221"/>
      <c r="D1350" s="20"/>
      <c r="E1350" s="20"/>
      <c r="F1350" s="47"/>
    </row>
    <row r="1351" spans="1:8" x14ac:dyDescent="0.25">
      <c r="A1351" s="204"/>
      <c r="B1351" s="20"/>
      <c r="C1351" s="221"/>
      <c r="D1351" s="20"/>
      <c r="E1351" s="20"/>
      <c r="F1351" s="47"/>
    </row>
    <row r="1352" spans="1:8" x14ac:dyDescent="0.25">
      <c r="A1352" s="204"/>
      <c r="B1352" s="20"/>
      <c r="C1352" s="221"/>
      <c r="D1352" s="20"/>
      <c r="E1352" s="20"/>
      <c r="F1352" s="47"/>
    </row>
    <row r="1353" spans="1:8" x14ac:dyDescent="0.25">
      <c r="A1353" s="204"/>
      <c r="B1353" s="20"/>
      <c r="C1353" s="221"/>
      <c r="D1353" s="20"/>
      <c r="E1353" s="20"/>
      <c r="F1353" s="47"/>
    </row>
    <row r="1354" spans="1:8" x14ac:dyDescent="0.25">
      <c r="A1354" s="204"/>
      <c r="B1354" s="20"/>
      <c r="C1354" s="221"/>
      <c r="D1354" s="20"/>
      <c r="E1354" s="20"/>
      <c r="F1354" s="47"/>
    </row>
    <row r="1355" spans="1:8" x14ac:dyDescent="0.25">
      <c r="A1355" s="204"/>
      <c r="B1355" s="20"/>
      <c r="C1355" s="221"/>
      <c r="D1355" s="20"/>
      <c r="E1355" s="20"/>
      <c r="F1355" s="47"/>
    </row>
    <row r="1356" spans="1:8" x14ac:dyDescent="0.25">
      <c r="A1356" s="204"/>
      <c r="B1356" s="20"/>
      <c r="C1356" s="221"/>
      <c r="D1356" s="20"/>
      <c r="E1356" s="20"/>
      <c r="F1356" s="47"/>
    </row>
    <row r="1357" spans="1:8" x14ac:dyDescent="0.25">
      <c r="A1357" s="204"/>
      <c r="B1357" s="20"/>
      <c r="C1357" s="221"/>
      <c r="D1357" s="20"/>
      <c r="E1357" s="20"/>
      <c r="F1357" s="47"/>
    </row>
    <row r="1358" spans="1:8" x14ac:dyDescent="0.25">
      <c r="A1358" s="204"/>
      <c r="B1358" s="20"/>
      <c r="C1358" s="221"/>
      <c r="D1358" s="20"/>
      <c r="E1358" s="20"/>
      <c r="F1358" s="47"/>
    </row>
    <row r="1359" spans="1:8" x14ac:dyDescent="0.25">
      <c r="A1359" s="204"/>
      <c r="B1359" s="20"/>
      <c r="C1359" s="221"/>
      <c r="D1359" s="20"/>
      <c r="E1359" s="20"/>
      <c r="F1359" s="47"/>
    </row>
    <row r="1360" spans="1:8" x14ac:dyDescent="0.25">
      <c r="A1360" s="204"/>
      <c r="B1360" s="20"/>
      <c r="C1360" s="221"/>
      <c r="D1360" s="20"/>
      <c r="E1360" s="20"/>
      <c r="F1360" s="47"/>
    </row>
    <row r="1361" spans="1:6" x14ac:dyDescent="0.25">
      <c r="A1361" s="204"/>
      <c r="B1361" s="20"/>
      <c r="C1361" s="221"/>
      <c r="D1361" s="20"/>
      <c r="E1361" s="20"/>
      <c r="F1361" s="47"/>
    </row>
    <row r="1362" spans="1:6" x14ac:dyDescent="0.25">
      <c r="A1362" s="204"/>
      <c r="B1362" s="20"/>
      <c r="C1362" s="221"/>
      <c r="D1362" s="20"/>
      <c r="E1362" s="20"/>
      <c r="F1362" s="47"/>
    </row>
    <row r="1363" spans="1:6" x14ac:dyDescent="0.25">
      <c r="A1363" s="204"/>
      <c r="B1363" s="20"/>
      <c r="C1363" s="221"/>
      <c r="D1363" s="20"/>
      <c r="E1363" s="20"/>
      <c r="F1363" s="47"/>
    </row>
    <row r="1364" spans="1:6" x14ac:dyDescent="0.25">
      <c r="A1364" s="204"/>
      <c r="B1364" s="20"/>
      <c r="C1364" s="221"/>
      <c r="D1364" s="20"/>
      <c r="E1364" s="20"/>
      <c r="F1364" s="47"/>
    </row>
    <row r="1365" spans="1:6" x14ac:dyDescent="0.25">
      <c r="A1365" s="204"/>
      <c r="B1365" s="20"/>
      <c r="C1365" s="221"/>
      <c r="D1365" s="20"/>
      <c r="E1365" s="20"/>
      <c r="F1365" s="47"/>
    </row>
    <row r="1366" spans="1:6" x14ac:dyDescent="0.25">
      <c r="A1366" s="204"/>
      <c r="B1366" s="20"/>
      <c r="C1366" s="221"/>
      <c r="D1366" s="20"/>
      <c r="E1366" s="20"/>
      <c r="F1366" s="47"/>
    </row>
    <row r="1367" spans="1:6" x14ac:dyDescent="0.25">
      <c r="A1367" s="204"/>
      <c r="B1367" s="20"/>
      <c r="C1367" s="221"/>
      <c r="D1367" s="20"/>
      <c r="E1367" s="20"/>
      <c r="F1367" s="47"/>
    </row>
    <row r="1368" spans="1:6" x14ac:dyDescent="0.25">
      <c r="A1368" s="204"/>
      <c r="B1368" s="20"/>
      <c r="C1368" s="221"/>
      <c r="D1368" s="20"/>
      <c r="E1368" s="20"/>
      <c r="F1368" s="47"/>
    </row>
    <row r="1369" spans="1:6" x14ac:dyDescent="0.25">
      <c r="A1369" s="204"/>
      <c r="B1369" s="20"/>
      <c r="C1369" s="221"/>
      <c r="D1369" s="20"/>
      <c r="E1369" s="20"/>
      <c r="F1369" s="47"/>
    </row>
    <row r="1370" spans="1:6" x14ac:dyDescent="0.25">
      <c r="A1370" s="204"/>
      <c r="B1370" s="20"/>
      <c r="C1370" s="221"/>
      <c r="D1370" s="20"/>
      <c r="E1370" s="20"/>
      <c r="F1370" s="47"/>
    </row>
    <row r="1371" spans="1:6" x14ac:dyDescent="0.25">
      <c r="A1371" s="204"/>
      <c r="B1371" s="20"/>
      <c r="C1371" s="221"/>
      <c r="D1371" s="20"/>
      <c r="E1371" s="20"/>
      <c r="F1371" s="47"/>
    </row>
    <row r="1372" spans="1:6" x14ac:dyDescent="0.25">
      <c r="A1372" s="204"/>
      <c r="B1372" s="20"/>
      <c r="C1372" s="221"/>
      <c r="D1372" s="20"/>
      <c r="E1372" s="20"/>
      <c r="F1372" s="47"/>
    </row>
    <row r="1373" spans="1:6" x14ac:dyDescent="0.25">
      <c r="A1373" s="204"/>
      <c r="B1373" s="20"/>
      <c r="C1373" s="221"/>
      <c r="D1373" s="20"/>
      <c r="E1373" s="20"/>
      <c r="F1373" s="47"/>
    </row>
    <row r="1374" spans="1:6" x14ac:dyDescent="0.25">
      <c r="A1374" s="204"/>
      <c r="B1374" s="20"/>
      <c r="C1374" s="221"/>
      <c r="D1374" s="20"/>
      <c r="E1374" s="20"/>
      <c r="F1374" s="47"/>
    </row>
    <row r="1375" spans="1:6" x14ac:dyDescent="0.25">
      <c r="A1375" s="204"/>
      <c r="B1375" s="20"/>
      <c r="C1375" s="221"/>
      <c r="D1375" s="20"/>
      <c r="E1375" s="20"/>
      <c r="F1375" s="47"/>
    </row>
    <row r="1376" spans="1:6" x14ac:dyDescent="0.25">
      <c r="A1376" s="204"/>
      <c r="B1376" s="20"/>
      <c r="C1376" s="221"/>
      <c r="D1376" s="20"/>
      <c r="E1376" s="20"/>
      <c r="F1376" s="47"/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6"/>
  <sheetViews>
    <sheetView zoomScale="85" zoomScaleNormal="85" workbookViewId="0">
      <pane ySplit="4" topLeftCell="A1332" activePane="bottomLeft" state="frozen"/>
      <selection pane="bottomLeft" activeCell="B1345" sqref="B1345:B1346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6" t="s">
        <v>749</v>
      </c>
      <c r="B1" s="426"/>
      <c r="C1" s="426"/>
      <c r="D1" s="426"/>
      <c r="E1" s="426"/>
      <c r="F1" s="426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2445.1357318291248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46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46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46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 t="shared" ref="H1321:H1346" si="53"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 t="shared" si="53"/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 t="shared" si="53"/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 t="shared" si="53"/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 t="shared" si="53"/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 t="shared" si="53"/>
        <v>-34.5</v>
      </c>
    </row>
    <row r="1327" spans="1:8" x14ac:dyDescent="0.25">
      <c r="A1327" s="205">
        <v>43649</v>
      </c>
      <c r="B1327" s="3">
        <f t="shared" si="40"/>
        <v>2894.6481688046106</v>
      </c>
      <c r="C1327" s="222">
        <v>19930</v>
      </c>
      <c r="D1327" s="3">
        <f t="shared" si="51"/>
        <v>2474.0582639355648</v>
      </c>
      <c r="E1327" s="222">
        <v>2491</v>
      </c>
      <c r="F1327" s="152">
        <f>USD_CNY!B1118</f>
        <v>6.8851199999999997</v>
      </c>
      <c r="G1327" s="164">
        <f t="shared" si="52"/>
        <v>130</v>
      </c>
      <c r="H1327" s="403">
        <f t="shared" si="53"/>
        <v>-55</v>
      </c>
    </row>
    <row r="1328" spans="1:8" x14ac:dyDescent="0.25">
      <c r="A1328" s="205">
        <v>43650</v>
      </c>
      <c r="B1328" s="3">
        <f t="shared" si="40"/>
        <v>2893.7709762041868</v>
      </c>
      <c r="C1328" s="222">
        <v>19900</v>
      </c>
      <c r="D1328" s="3">
        <f t="shared" si="51"/>
        <v>2473.3085266702451</v>
      </c>
      <c r="E1328" s="222">
        <v>2507</v>
      </c>
      <c r="F1328" s="152">
        <f>USD_CNY!B1119</f>
        <v>6.8768399999999996</v>
      </c>
      <c r="G1328" s="164">
        <f t="shared" si="52"/>
        <v>-30</v>
      </c>
      <c r="H1328" s="403">
        <f t="shared" si="53"/>
        <v>16</v>
      </c>
    </row>
    <row r="1329" spans="1:8" x14ac:dyDescent="0.25">
      <c r="A1329" s="205">
        <v>43651</v>
      </c>
      <c r="B1329" s="3">
        <f t="shared" si="40"/>
        <v>2838.7989540195967</v>
      </c>
      <c r="C1329" s="222">
        <v>19530</v>
      </c>
      <c r="D1329" s="3">
        <f t="shared" si="51"/>
        <v>2426.3238923244417</v>
      </c>
      <c r="E1329" s="222">
        <v>2440</v>
      </c>
      <c r="F1329" s="152">
        <f>USD_CNY!B1120</f>
        <v>6.87967</v>
      </c>
      <c r="G1329" s="164">
        <f t="shared" si="52"/>
        <v>-370</v>
      </c>
      <c r="H1329" s="403">
        <f t="shared" si="53"/>
        <v>-67</v>
      </c>
    </row>
    <row r="1330" spans="1:8" x14ac:dyDescent="0.25">
      <c r="A1330" s="205">
        <v>43654</v>
      </c>
      <c r="B1330" s="3">
        <f t="shared" si="40"/>
        <v>2841.0615331290396</v>
      </c>
      <c r="C1330" s="222">
        <v>19590</v>
      </c>
      <c r="D1330" s="3">
        <f t="shared" si="51"/>
        <v>2428.2577206231108</v>
      </c>
      <c r="E1330" s="222">
        <v>2404</v>
      </c>
      <c r="F1330" s="152">
        <f>USD_CNY!B1121</f>
        <v>6.8953100000000003</v>
      </c>
      <c r="G1330" s="164">
        <f t="shared" si="52"/>
        <v>60</v>
      </c>
      <c r="H1330" s="403">
        <f t="shared" si="53"/>
        <v>-36</v>
      </c>
    </row>
    <row r="1331" spans="1:8" x14ac:dyDescent="0.25">
      <c r="A1331" s="205">
        <v>43655</v>
      </c>
      <c r="B1331" s="3">
        <f t="shared" si="40"/>
        <v>2810.750540082232</v>
      </c>
      <c r="C1331" s="222">
        <v>19360</v>
      </c>
      <c r="D1331" s="3">
        <f t="shared" si="51"/>
        <v>2402.3508889591726</v>
      </c>
      <c r="E1331" s="222">
        <v>2392</v>
      </c>
      <c r="F1331" s="152">
        <f>USD_CNY!B1122</f>
        <v>6.8878399999999997</v>
      </c>
      <c r="G1331" s="164">
        <f t="shared" si="52"/>
        <v>-230</v>
      </c>
      <c r="H1331" s="403">
        <f t="shared" si="53"/>
        <v>-12</v>
      </c>
    </row>
    <row r="1332" spans="1:8" x14ac:dyDescent="0.25">
      <c r="A1332" s="205">
        <v>43656</v>
      </c>
      <c r="B1332" s="3">
        <f t="shared" si="40"/>
        <v>2779.527581912605</v>
      </c>
      <c r="C1332" s="222">
        <v>19150</v>
      </c>
      <c r="D1332" s="3">
        <f t="shared" si="51"/>
        <v>2375.6645999253037</v>
      </c>
      <c r="E1332" s="222">
        <v>2372</v>
      </c>
      <c r="F1332" s="152">
        <f>USD_CNY!B1123</f>
        <v>6.8896600000000001</v>
      </c>
      <c r="G1332" s="164">
        <f t="shared" si="52"/>
        <v>-210</v>
      </c>
      <c r="H1332" s="403">
        <f t="shared" si="53"/>
        <v>-20</v>
      </c>
    </row>
    <row r="1333" spans="1:8" x14ac:dyDescent="0.25">
      <c r="A1333" s="205">
        <v>43657</v>
      </c>
      <c r="B1333" s="3">
        <f t="shared" si="40"/>
        <v>2792.3724678192548</v>
      </c>
      <c r="C1333" s="222">
        <v>19170</v>
      </c>
      <c r="D1333" s="3">
        <f t="shared" si="51"/>
        <v>2386.643134888252</v>
      </c>
      <c r="E1333" s="222">
        <v>2381</v>
      </c>
      <c r="F1333" s="152">
        <f>USD_CNY!B1124</f>
        <v>6.8651299999999997</v>
      </c>
      <c r="G1333" s="164">
        <f t="shared" si="52"/>
        <v>20</v>
      </c>
      <c r="H1333" s="403">
        <f t="shared" si="53"/>
        <v>9</v>
      </c>
    </row>
    <row r="1334" spans="1:8" x14ac:dyDescent="0.25">
      <c r="A1334" s="205">
        <v>43658</v>
      </c>
      <c r="B1334" s="3">
        <f t="shared" si="40"/>
        <v>2782.4968873270577</v>
      </c>
      <c r="C1334" s="222">
        <v>19130</v>
      </c>
      <c r="D1334" s="3">
        <f t="shared" si="51"/>
        <v>2378.2024678009043</v>
      </c>
      <c r="E1334" s="222">
        <v>2404</v>
      </c>
      <c r="F1334" s="152">
        <f>USD_CNY!B1125</f>
        <v>6.8751199999999999</v>
      </c>
      <c r="G1334" s="164">
        <f t="shared" si="52"/>
        <v>-40</v>
      </c>
      <c r="H1334" s="403">
        <f t="shared" si="53"/>
        <v>23</v>
      </c>
    </row>
    <row r="1335" spans="1:8" x14ac:dyDescent="0.25">
      <c r="A1335" s="205">
        <v>43661</v>
      </c>
      <c r="B1335" s="3">
        <f t="shared" si="40"/>
        <v>2805.7961228205236</v>
      </c>
      <c r="C1335" s="222">
        <v>19280</v>
      </c>
      <c r="D1335" s="3">
        <f t="shared" si="51"/>
        <v>2398.1163442910461</v>
      </c>
      <c r="E1335" s="222">
        <v>2426.5</v>
      </c>
      <c r="F1335" s="152">
        <f>USD_CNY!B1126</f>
        <v>6.8714899999999997</v>
      </c>
      <c r="G1335" s="164">
        <f t="shared" si="52"/>
        <v>150</v>
      </c>
      <c r="H1335" s="403">
        <f t="shared" si="53"/>
        <v>22.5</v>
      </c>
    </row>
    <row r="1336" spans="1:8" x14ac:dyDescent="0.25">
      <c r="A1336" s="205">
        <v>43662</v>
      </c>
      <c r="B1336" s="3">
        <f t="shared" si="40"/>
        <v>2806.1365507650321</v>
      </c>
      <c r="C1336" s="222">
        <v>19290</v>
      </c>
      <c r="D1336" s="3">
        <f t="shared" si="51"/>
        <v>2398.4073083461813</v>
      </c>
      <c r="E1336" s="222">
        <v>2461</v>
      </c>
      <c r="F1336" s="152">
        <f>USD_CNY!B1127</f>
        <v>6.8742200000000002</v>
      </c>
      <c r="G1336" s="164">
        <f t="shared" si="52"/>
        <v>10</v>
      </c>
      <c r="H1336" s="403">
        <f t="shared" si="53"/>
        <v>34.5</v>
      </c>
    </row>
    <row r="1337" spans="1:8" x14ac:dyDescent="0.25">
      <c r="A1337" s="205">
        <v>43663</v>
      </c>
      <c r="B1337" s="3">
        <f t="shared" si="40"/>
        <v>2826.7586258989772</v>
      </c>
      <c r="C1337" s="222">
        <v>19460</v>
      </c>
      <c r="D1337" s="3">
        <f t="shared" si="51"/>
        <v>2416.0330135888694</v>
      </c>
      <c r="E1337" s="222">
        <v>2463</v>
      </c>
      <c r="F1337" s="152">
        <f>USD_CNY!B1128</f>
        <v>6.8842100000000004</v>
      </c>
      <c r="G1337" s="164">
        <f t="shared" si="52"/>
        <v>170</v>
      </c>
      <c r="H1337" s="403">
        <f t="shared" si="53"/>
        <v>2</v>
      </c>
    </row>
    <row r="1338" spans="1:8" x14ac:dyDescent="0.25">
      <c r="A1338" s="205">
        <v>43664</v>
      </c>
      <c r="B1338" s="3">
        <f t="shared" si="40"/>
        <v>2832.6552216538166</v>
      </c>
      <c r="C1338" s="222">
        <v>19480</v>
      </c>
      <c r="D1338" s="3">
        <f t="shared" si="51"/>
        <v>2421.0728390203562</v>
      </c>
      <c r="E1338" s="222">
        <v>2469.5</v>
      </c>
      <c r="F1338" s="152">
        <f>USD_CNY!B1129</f>
        <v>6.8769400000000003</v>
      </c>
      <c r="G1338" s="164">
        <f t="shared" si="52"/>
        <v>20</v>
      </c>
      <c r="H1338" s="403">
        <f t="shared" si="53"/>
        <v>6.5</v>
      </c>
    </row>
    <row r="1339" spans="1:8" x14ac:dyDescent="0.25">
      <c r="A1339" s="205">
        <v>43665</v>
      </c>
      <c r="B1339" s="3">
        <f t="shared" si="40"/>
        <v>2852.3387432255136</v>
      </c>
      <c r="C1339" s="222">
        <v>19610</v>
      </c>
      <c r="D1339" s="3">
        <f t="shared" si="51"/>
        <v>2437.8963617312083</v>
      </c>
      <c r="E1339" s="222">
        <v>2477</v>
      </c>
      <c r="F1339" s="152">
        <f>USD_CNY!B1130</f>
        <v>6.8750600000000004</v>
      </c>
      <c r="G1339" s="164">
        <f t="shared" si="52"/>
        <v>130</v>
      </c>
      <c r="H1339" s="403">
        <f t="shared" si="53"/>
        <v>7.5</v>
      </c>
    </row>
    <row r="1340" spans="1:8" x14ac:dyDescent="0.25">
      <c r="A1340" s="205">
        <v>43668</v>
      </c>
      <c r="B1340" s="3">
        <f t="shared" si="40"/>
        <v>2815.5420245447822</v>
      </c>
      <c r="C1340" s="222">
        <v>19370</v>
      </c>
      <c r="D1340" s="3">
        <f t="shared" si="51"/>
        <v>2406.4461748246003</v>
      </c>
      <c r="E1340" s="222">
        <v>2427</v>
      </c>
      <c r="F1340" s="152">
        <f>USD_CNY!B1131</f>
        <v>6.87967</v>
      </c>
      <c r="G1340" s="164">
        <f t="shared" si="52"/>
        <v>-240</v>
      </c>
      <c r="H1340" s="403">
        <f t="shared" si="53"/>
        <v>-50</v>
      </c>
    </row>
    <row r="1341" spans="1:8" x14ac:dyDescent="0.25">
      <c r="A1341" s="205">
        <v>43669</v>
      </c>
      <c r="B1341" s="3">
        <f t="shared" si="40"/>
        <v>2818.043028902372</v>
      </c>
      <c r="C1341" s="222">
        <v>19400</v>
      </c>
      <c r="D1341" s="3">
        <f t="shared" si="51"/>
        <v>2408.5837853866428</v>
      </c>
      <c r="E1341" s="222">
        <v>2398.5</v>
      </c>
      <c r="F1341" s="152">
        <f>USD_CNY!B1132</f>
        <v>6.8842100000000004</v>
      </c>
      <c r="G1341" s="164">
        <f t="shared" si="52"/>
        <v>30</v>
      </c>
      <c r="H1341" s="403">
        <f t="shared" si="53"/>
        <v>-28.5</v>
      </c>
    </row>
    <row r="1342" spans="1:8" x14ac:dyDescent="0.25">
      <c r="A1342" s="205">
        <v>43670</v>
      </c>
      <c r="B1342" s="3">
        <f t="shared" si="40"/>
        <v>2816.6722593372178</v>
      </c>
      <c r="C1342" s="222">
        <v>19390</v>
      </c>
      <c r="D1342" s="3">
        <f t="shared" si="51"/>
        <v>2407.4121874677076</v>
      </c>
      <c r="E1342" s="222">
        <v>2408</v>
      </c>
      <c r="F1342" s="152">
        <f>USD_CNY!B1133</f>
        <v>6.88401</v>
      </c>
      <c r="G1342" s="164">
        <f t="shared" si="52"/>
        <v>-10</v>
      </c>
      <c r="H1342" s="403">
        <f t="shared" si="53"/>
        <v>9.5</v>
      </c>
    </row>
    <row r="1343" spans="1:8" x14ac:dyDescent="0.25">
      <c r="A1343" s="205">
        <v>43671</v>
      </c>
      <c r="B1343" s="3">
        <f t="shared" si="40"/>
        <v>2816.2870664524526</v>
      </c>
      <c r="C1343" s="222">
        <v>19370</v>
      </c>
      <c r="D1343" s="3">
        <f t="shared" si="51"/>
        <v>2407.0829627798739</v>
      </c>
      <c r="E1343" s="222">
        <v>2456</v>
      </c>
      <c r="F1343" s="152">
        <f>USD_CNY!B1134</f>
        <v>6.8778499999999996</v>
      </c>
      <c r="G1343" s="164">
        <f t="shared" si="52"/>
        <v>-20</v>
      </c>
      <c r="H1343" s="403">
        <f t="shared" si="53"/>
        <v>48</v>
      </c>
    </row>
    <row r="1344" spans="1:8" x14ac:dyDescent="0.25">
      <c r="A1344" s="205">
        <v>43672</v>
      </c>
      <c r="B1344" s="3">
        <f t="shared" si="40"/>
        <v>2801.4340085656718</v>
      </c>
      <c r="C1344" s="222">
        <v>19270</v>
      </c>
      <c r="D1344" s="3">
        <f t="shared" si="51"/>
        <v>2394.3880415091212</v>
      </c>
      <c r="E1344" s="222">
        <v>2436</v>
      </c>
      <c r="F1344" s="152">
        <f>USD_CNY!B1135</f>
        <v>6.8786199999999997</v>
      </c>
      <c r="G1344" s="164">
        <f t="shared" si="52"/>
        <v>-100</v>
      </c>
      <c r="H1344" s="403">
        <f t="shared" si="53"/>
        <v>-20</v>
      </c>
    </row>
    <row r="1345" spans="1:8" x14ac:dyDescent="0.25">
      <c r="A1345" s="205">
        <v>43675</v>
      </c>
      <c r="B1345" s="3">
        <f t="shared" si="40"/>
        <v>2824.0724632638621</v>
      </c>
      <c r="C1345" s="222">
        <v>19480</v>
      </c>
      <c r="D1345" s="3">
        <f t="shared" si="51"/>
        <v>2413.7371480887714</v>
      </c>
      <c r="E1345" s="222">
        <v>2423</v>
      </c>
      <c r="F1345" s="152">
        <f>USD_CNY!B1136</f>
        <v>6.8978400000000004</v>
      </c>
      <c r="G1345" s="164">
        <f t="shared" si="52"/>
        <v>210</v>
      </c>
      <c r="H1345" s="403">
        <f t="shared" si="53"/>
        <v>-13</v>
      </c>
    </row>
    <row r="1346" spans="1:8" x14ac:dyDescent="0.25">
      <c r="A1346" s="205">
        <v>43676</v>
      </c>
      <c r="B1346" s="3">
        <f t="shared" si="40"/>
        <v>2860.8088062400757</v>
      </c>
      <c r="C1346" s="222">
        <v>19710</v>
      </c>
      <c r="D1346" s="3">
        <f t="shared" si="51"/>
        <v>2445.1357318291248</v>
      </c>
      <c r="E1346" s="222">
        <v>2472</v>
      </c>
      <c r="F1346" s="152">
        <f>USD_CNY!B1137</f>
        <v>6.8896600000000001</v>
      </c>
      <c r="G1346" s="164">
        <f t="shared" si="52"/>
        <v>230</v>
      </c>
      <c r="H1346" s="403">
        <f t="shared" si="53"/>
        <v>49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3"/>
  <sheetViews>
    <sheetView zoomScale="115" zoomScaleNormal="115" workbookViewId="0">
      <pane ySplit="5" topLeftCell="A881" activePane="bottomLeft" state="frozen"/>
      <selection pane="bottomLeft" activeCell="J894" sqref="J894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893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893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86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 t="shared" ref="H868:H893" si="47"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4">
        <v>43649</v>
      </c>
      <c r="B874" s="95">
        <f t="shared" si="28"/>
        <v>14277.165830079941</v>
      </c>
      <c r="C874" s="254">
        <v>98300</v>
      </c>
      <c r="D874" s="95">
        <f t="shared" si="45"/>
        <v>12202.705837675165</v>
      </c>
      <c r="E874" s="254">
        <v>12025</v>
      </c>
      <c r="F874" s="159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4">
        <v>43650</v>
      </c>
      <c r="B875" s="95">
        <f t="shared" si="28"/>
        <v>14454.313318326442</v>
      </c>
      <c r="C875" s="254">
        <v>99400</v>
      </c>
      <c r="D875" s="95">
        <f t="shared" si="45"/>
        <v>12354.113947287558</v>
      </c>
      <c r="E875" s="254">
        <v>12185</v>
      </c>
      <c r="F875" s="159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4">
        <v>43651</v>
      </c>
      <c r="B876" s="95">
        <f t="shared" si="28"/>
        <v>14419.296274385255</v>
      </c>
      <c r="C876" s="254">
        <v>99200</v>
      </c>
      <c r="D876" s="95">
        <f t="shared" si="45"/>
        <v>12324.184849901929</v>
      </c>
      <c r="E876" s="254">
        <v>12305</v>
      </c>
      <c r="F876" s="159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4">
        <v>43654</v>
      </c>
      <c r="B877" s="95">
        <f t="shared" si="28"/>
        <v>14604.129473511704</v>
      </c>
      <c r="C877" s="254">
        <v>100700</v>
      </c>
      <c r="D877" s="95">
        <f t="shared" si="45"/>
        <v>12482.161943172398</v>
      </c>
      <c r="E877" s="254">
        <v>12300</v>
      </c>
      <c r="F877" s="159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4">
        <v>43655</v>
      </c>
      <c r="B878" s="95">
        <f t="shared" si="28"/>
        <v>14663.52296220586</v>
      </c>
      <c r="C878" s="254">
        <v>101000</v>
      </c>
      <c r="D878" s="95">
        <f t="shared" si="45"/>
        <v>12532.925608722957</v>
      </c>
      <c r="E878" s="254">
        <v>12525</v>
      </c>
      <c r="F878" s="159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4">
        <v>43656</v>
      </c>
      <c r="B879" s="95">
        <f t="shared" si="28"/>
        <v>14935.424970172693</v>
      </c>
      <c r="C879" s="254">
        <v>102900</v>
      </c>
      <c r="D879" s="95">
        <f t="shared" si="45"/>
        <v>12765.32048732709</v>
      </c>
      <c r="E879" s="254">
        <v>12560</v>
      </c>
      <c r="F879" s="159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4">
        <v>43657</v>
      </c>
      <c r="B880" s="95">
        <f t="shared" si="28"/>
        <v>15047.056647142881</v>
      </c>
      <c r="C880" s="254">
        <v>103300</v>
      </c>
      <c r="D880" s="95">
        <f t="shared" si="45"/>
        <v>12860.732177045198</v>
      </c>
      <c r="E880" s="254">
        <v>12790</v>
      </c>
      <c r="F880" s="159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4">
        <v>43658</v>
      </c>
      <c r="B881" s="95">
        <f t="shared" si="28"/>
        <v>15076.100489882359</v>
      </c>
      <c r="C881" s="254">
        <v>103650</v>
      </c>
      <c r="D881" s="95">
        <f t="shared" si="45"/>
        <v>12885.555974258428</v>
      </c>
      <c r="E881" s="254">
        <v>13909</v>
      </c>
      <c r="F881" s="159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4">
        <v>43661</v>
      </c>
      <c r="B882" s="95">
        <f t="shared" si="28"/>
        <v>15447.886848412791</v>
      </c>
      <c r="C882" s="254">
        <v>106150</v>
      </c>
      <c r="D882" s="95">
        <f t="shared" si="45"/>
        <v>13203.322092660506</v>
      </c>
      <c r="E882" s="254">
        <v>13205</v>
      </c>
      <c r="F882" s="159">
        <f>USD_CNY!B1126</f>
        <v>6.8714899999999997</v>
      </c>
      <c r="G882" s="95">
        <f t="shared" si="46"/>
        <v>2500</v>
      </c>
      <c r="H882" s="95">
        <f t="shared" si="47"/>
        <v>-704</v>
      </c>
    </row>
    <row r="883" spans="1:8" x14ac:dyDescent="0.2">
      <c r="A883" s="314">
        <v>43662</v>
      </c>
      <c r="B883" s="95">
        <f t="shared" si="28"/>
        <v>15565.40232928245</v>
      </c>
      <c r="C883" s="254">
        <v>107000</v>
      </c>
      <c r="D883" s="95">
        <f t="shared" si="45"/>
        <v>13303.762674600384</v>
      </c>
      <c r="E883" s="254">
        <v>13350</v>
      </c>
      <c r="F883" s="159">
        <f>USD_CNY!B1127</f>
        <v>6.8742200000000002</v>
      </c>
      <c r="G883" s="95">
        <f t="shared" si="46"/>
        <v>850</v>
      </c>
      <c r="H883" s="95">
        <f t="shared" si="47"/>
        <v>145</v>
      </c>
    </row>
    <row r="884" spans="1:8" x14ac:dyDescent="0.2">
      <c r="A884" s="314">
        <v>43663</v>
      </c>
      <c r="B884" s="95">
        <f t="shared" si="28"/>
        <v>15945.911005039066</v>
      </c>
      <c r="C884" s="254">
        <v>109775</v>
      </c>
      <c r="D884" s="95">
        <f t="shared" si="45"/>
        <v>13628.983764990657</v>
      </c>
      <c r="E884" s="254">
        <v>13920</v>
      </c>
      <c r="F884" s="159">
        <f>USD_CNY!B1128</f>
        <v>6.8842100000000004</v>
      </c>
      <c r="G884" s="95">
        <f t="shared" si="46"/>
        <v>2775</v>
      </c>
      <c r="H884" s="95">
        <f t="shared" si="47"/>
        <v>570</v>
      </c>
    </row>
    <row r="885" spans="1:8" x14ac:dyDescent="0.2">
      <c r="A885" s="314">
        <v>43664</v>
      </c>
      <c r="B885" s="95">
        <f t="shared" si="28"/>
        <v>16678.929872879507</v>
      </c>
      <c r="C885" s="254">
        <v>114700</v>
      </c>
      <c r="D885" s="95">
        <f t="shared" si="45"/>
        <v>14255.495617845734</v>
      </c>
      <c r="E885" s="254">
        <v>14230</v>
      </c>
      <c r="F885" s="159">
        <f>USD_CNY!B1129</f>
        <v>6.8769400000000003</v>
      </c>
      <c r="G885" s="95">
        <f t="shared" si="46"/>
        <v>4925</v>
      </c>
      <c r="H885" s="95">
        <f t="shared" si="47"/>
        <v>310</v>
      </c>
    </row>
    <row r="886" spans="1:8" x14ac:dyDescent="0.2">
      <c r="A886" s="314">
        <v>43665</v>
      </c>
      <c r="B886" s="95">
        <f t="shared" si="28"/>
        <v>17236.213211230155</v>
      </c>
      <c r="C886" s="254">
        <v>118500</v>
      </c>
      <c r="D886" s="95">
        <f t="shared" si="45"/>
        <v>14731.806163444578</v>
      </c>
      <c r="E886" s="254">
        <v>14685</v>
      </c>
      <c r="F886" s="159">
        <f>USD_CNY!B1130</f>
        <v>6.8750600000000004</v>
      </c>
      <c r="G886" s="95">
        <f t="shared" si="46"/>
        <v>3800</v>
      </c>
      <c r="H886" s="95">
        <f t="shared" si="47"/>
        <v>455</v>
      </c>
    </row>
    <row r="887" spans="1:8" x14ac:dyDescent="0.2">
      <c r="A887" s="314">
        <v>43668</v>
      </c>
      <c r="B887" s="95">
        <f t="shared" si="28"/>
        <v>16788.595964632026</v>
      </c>
      <c r="C887" s="254">
        <v>115500</v>
      </c>
      <c r="D887" s="95">
        <f t="shared" si="45"/>
        <v>14349.227320198313</v>
      </c>
      <c r="E887" s="254">
        <v>14425</v>
      </c>
      <c r="F887" s="159">
        <f>USD_CNY!B1131</f>
        <v>6.87967</v>
      </c>
      <c r="G887" s="95">
        <f t="shared" ref="G887:G893" si="48">+C887-C886</f>
        <v>-3000</v>
      </c>
      <c r="H887" s="95">
        <f t="shared" si="47"/>
        <v>-260</v>
      </c>
    </row>
    <row r="888" spans="1:8" x14ac:dyDescent="0.2">
      <c r="A888" s="314">
        <v>43669</v>
      </c>
      <c r="B888" s="95">
        <f t="shared" si="28"/>
        <v>16508.793311069825</v>
      </c>
      <c r="C888" s="254">
        <v>113650</v>
      </c>
      <c r="D888" s="95">
        <f t="shared" si="45"/>
        <v>14110.079753051134</v>
      </c>
      <c r="E888" s="254">
        <v>14310</v>
      </c>
      <c r="F888" s="159">
        <f>USD_CNY!B1132</f>
        <v>6.8842100000000004</v>
      </c>
      <c r="G888" s="95">
        <f t="shared" si="48"/>
        <v>-1850</v>
      </c>
      <c r="H888" s="95">
        <f t="shared" si="47"/>
        <v>-115</v>
      </c>
    </row>
    <row r="889" spans="1:8" x14ac:dyDescent="0.2">
      <c r="A889" s="314">
        <v>43670</v>
      </c>
      <c r="B889" s="95">
        <f t="shared" si="28"/>
        <v>16342.219142621814</v>
      </c>
      <c r="C889" s="254">
        <v>112500</v>
      </c>
      <c r="D889" s="95">
        <f t="shared" si="45"/>
        <v>13967.708668907535</v>
      </c>
      <c r="E889" s="254">
        <v>14305</v>
      </c>
      <c r="F889" s="159">
        <f>USD_CNY!B1133</f>
        <v>6.88401</v>
      </c>
      <c r="G889" s="95">
        <f t="shared" si="48"/>
        <v>-1150</v>
      </c>
      <c r="H889" s="95">
        <f t="shared" si="47"/>
        <v>-5</v>
      </c>
    </row>
    <row r="890" spans="1:8" x14ac:dyDescent="0.2">
      <c r="A890" s="314">
        <v>43671</v>
      </c>
      <c r="B890" s="95">
        <f t="shared" si="28"/>
        <v>16458.631694497555</v>
      </c>
      <c r="C890" s="254">
        <v>113200</v>
      </c>
      <c r="D890" s="95">
        <f t="shared" si="45"/>
        <v>14067.206576493638</v>
      </c>
      <c r="E890" s="254">
        <v>14475</v>
      </c>
      <c r="F890" s="159">
        <f>USD_CNY!B1134</f>
        <v>6.8778499999999996</v>
      </c>
      <c r="G890" s="95">
        <f t="shared" si="48"/>
        <v>700</v>
      </c>
      <c r="H890" s="95">
        <f t="shared" si="47"/>
        <v>170</v>
      </c>
    </row>
    <row r="891" spans="1:8" x14ac:dyDescent="0.2">
      <c r="A891" s="314">
        <v>43672</v>
      </c>
      <c r="B891" s="95">
        <f t="shared" si="28"/>
        <v>16238.722301857058</v>
      </c>
      <c r="C891" s="254">
        <v>111700</v>
      </c>
      <c r="D891" s="95">
        <f t="shared" si="45"/>
        <v>13879.249830647059</v>
      </c>
      <c r="E891" s="254">
        <v>13995</v>
      </c>
      <c r="F891" s="159">
        <f>USD_CNY!B1135</f>
        <v>6.8786199999999997</v>
      </c>
      <c r="G891" s="95">
        <f t="shared" si="48"/>
        <v>-1500</v>
      </c>
      <c r="H891" s="95">
        <f t="shared" si="47"/>
        <v>-480</v>
      </c>
    </row>
    <row r="892" spans="1:8" x14ac:dyDescent="0.2">
      <c r="A892" s="314">
        <v>43675</v>
      </c>
      <c r="B892" s="95">
        <f t="shared" si="28"/>
        <v>16091.994015517901</v>
      </c>
      <c r="C892" s="254">
        <v>111000</v>
      </c>
      <c r="D892" s="95">
        <f t="shared" si="45"/>
        <v>13753.841038904189</v>
      </c>
      <c r="E892" s="254">
        <v>14060</v>
      </c>
      <c r="F892" s="159">
        <f>USD_CNY!B1136</f>
        <v>6.8978400000000004</v>
      </c>
      <c r="G892" s="95">
        <f t="shared" si="48"/>
        <v>-700</v>
      </c>
      <c r="H892" s="95">
        <f t="shared" si="47"/>
        <v>65</v>
      </c>
    </row>
    <row r="893" spans="1:8" x14ac:dyDescent="0.2">
      <c r="A893" s="314">
        <v>43676</v>
      </c>
      <c r="B893" s="95">
        <f t="shared" si="28"/>
        <v>16372.360900247617</v>
      </c>
      <c r="C893" s="254">
        <v>112800</v>
      </c>
      <c r="D893" s="95">
        <f t="shared" si="45"/>
        <v>13993.470854912493</v>
      </c>
      <c r="E893" s="254">
        <v>13990</v>
      </c>
      <c r="F893" s="159">
        <f>USD_CNY!B1137</f>
        <v>6.8896600000000001</v>
      </c>
      <c r="G893" s="95">
        <f t="shared" si="48"/>
        <v>1800</v>
      </c>
      <c r="H893" s="95">
        <f t="shared" si="47"/>
        <v>-70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workbookViewId="0">
      <pane xSplit="1" ySplit="5" topLeftCell="B222" activePane="bottomRight" state="frozen"/>
      <selection pane="topRight" activeCell="B1" sqref="B1"/>
      <selection pane="bottomLeft" activeCell="A6" sqref="A6"/>
      <selection pane="bottomRight" activeCell="I229" sqref="I229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28" si="38">+IF(F198=0,"",C198/F198)</f>
        <v>259.72002181648185</v>
      </c>
      <c r="C198" s="333">
        <v>1800</v>
      </c>
      <c r="D198" s="1">
        <f t="shared" ref="D198:D228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 t="shared" ref="G207:G228" si="40"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 t="shared" si="40"/>
        <v>0</v>
      </c>
    </row>
    <row r="209" spans="1:7" x14ac:dyDescent="0.25">
      <c r="A209" s="314">
        <v>43649</v>
      </c>
      <c r="B209" s="1">
        <f t="shared" si="38"/>
        <v>261.43335192414946</v>
      </c>
      <c r="C209" s="333">
        <v>1800</v>
      </c>
      <c r="D209" s="1">
        <f t="shared" si="39"/>
        <v>223.4473093368799</v>
      </c>
      <c r="F209" s="1">
        <f>USD_CNY!B1118</f>
        <v>6.8851199999999997</v>
      </c>
      <c r="G209" s="323">
        <f t="shared" si="40"/>
        <v>0</v>
      </c>
    </row>
    <row r="210" spans="1:7" x14ac:dyDescent="0.25">
      <c r="A210" s="314">
        <v>43650</v>
      </c>
      <c r="B210" s="1">
        <f t="shared" si="38"/>
        <v>261.74812850088125</v>
      </c>
      <c r="C210" s="333">
        <v>1800</v>
      </c>
      <c r="D210" s="1">
        <f t="shared" si="39"/>
        <v>223.71634914605235</v>
      </c>
      <c r="F210" s="1">
        <f>USD_CNY!B1119</f>
        <v>6.8768399999999996</v>
      </c>
      <c r="G210" s="323">
        <f t="shared" si="40"/>
        <v>0</v>
      </c>
    </row>
    <row r="211" spans="1:7" x14ac:dyDescent="0.25">
      <c r="A211" s="314">
        <v>43651</v>
      </c>
      <c r="B211" s="1">
        <f t="shared" si="38"/>
        <v>261.64045659166794</v>
      </c>
      <c r="C211" s="333">
        <v>1800</v>
      </c>
      <c r="D211" s="1">
        <f t="shared" si="39"/>
        <v>223.62432187322048</v>
      </c>
      <c r="F211" s="1">
        <f>USD_CNY!B1120</f>
        <v>6.87967</v>
      </c>
      <c r="G211" s="323">
        <f t="shared" si="40"/>
        <v>0</v>
      </c>
    </row>
    <row r="212" spans="1:7" x14ac:dyDescent="0.25">
      <c r="A212" s="314">
        <v>43654</v>
      </c>
      <c r="B212" s="1">
        <f t="shared" si="38"/>
        <v>261.04700151262233</v>
      </c>
      <c r="C212" s="333">
        <v>1800</v>
      </c>
      <c r="D212" s="1">
        <f t="shared" si="39"/>
        <v>223.11709530993363</v>
      </c>
      <c r="F212" s="1">
        <f>USD_CNY!B1121</f>
        <v>6.8953100000000003</v>
      </c>
      <c r="G212" s="323">
        <f t="shared" si="40"/>
        <v>0</v>
      </c>
    </row>
    <row r="213" spans="1:7" x14ac:dyDescent="0.25">
      <c r="A213" s="314">
        <v>43655</v>
      </c>
      <c r="B213" s="1">
        <f t="shared" si="38"/>
        <v>261.33011219772817</v>
      </c>
      <c r="C213" s="333">
        <v>1800</v>
      </c>
      <c r="D213" s="1">
        <f t="shared" si="39"/>
        <v>223.35907025446855</v>
      </c>
      <c r="F213" s="1">
        <f>USD_CNY!B1122</f>
        <v>6.8878399999999997</v>
      </c>
      <c r="G213" s="323">
        <f t="shared" si="40"/>
        <v>0</v>
      </c>
    </row>
    <row r="214" spans="1:7" x14ac:dyDescent="0.25">
      <c r="A214" s="314">
        <v>43656</v>
      </c>
      <c r="B214" s="1">
        <f t="shared" si="38"/>
        <v>261.26107819544069</v>
      </c>
      <c r="C214" s="333">
        <v>1800</v>
      </c>
      <c r="D214" s="1">
        <f t="shared" si="39"/>
        <v>223.30006683370999</v>
      </c>
      <c r="F214" s="1">
        <f>USD_CNY!B1123</f>
        <v>6.8896600000000001</v>
      </c>
      <c r="G214" s="323">
        <f t="shared" si="40"/>
        <v>0</v>
      </c>
    </row>
    <row r="215" spans="1:7" x14ac:dyDescent="0.25">
      <c r="A215" s="314">
        <v>43657</v>
      </c>
      <c r="B215" s="1">
        <f t="shared" si="38"/>
        <v>262.19459791730094</v>
      </c>
      <c r="C215" s="333">
        <v>1800</v>
      </c>
      <c r="D215" s="1">
        <f t="shared" si="39"/>
        <v>224.09794693786407</v>
      </c>
      <c r="F215" s="1">
        <f>USD_CNY!B1124</f>
        <v>6.8651299999999997</v>
      </c>
      <c r="G215" s="323">
        <f t="shared" si="40"/>
        <v>0</v>
      </c>
    </row>
    <row r="216" spans="1:7" x14ac:dyDescent="0.25">
      <c r="A216" s="314">
        <v>43658</v>
      </c>
      <c r="B216" s="1">
        <f t="shared" si="38"/>
        <v>261.81361198059091</v>
      </c>
      <c r="C216" s="333">
        <v>1800</v>
      </c>
      <c r="D216" s="1">
        <f t="shared" si="39"/>
        <v>223.772317932129</v>
      </c>
      <c r="F216" s="1">
        <f>USD_CNY!B1125</f>
        <v>6.8751199999999999</v>
      </c>
      <c r="G216" s="323">
        <f t="shared" si="40"/>
        <v>0</v>
      </c>
    </row>
    <row r="217" spans="1:7" x14ac:dyDescent="0.25">
      <c r="A217" s="314">
        <v>43661</v>
      </c>
      <c r="B217" s="1">
        <f t="shared" si="38"/>
        <v>261.95192018033936</v>
      </c>
      <c r="C217" s="333">
        <v>1800</v>
      </c>
      <c r="D217" s="1">
        <f t="shared" si="39"/>
        <v>223.89053006866612</v>
      </c>
      <c r="F217" s="1">
        <f>USD_CNY!B1126</f>
        <v>6.8714899999999997</v>
      </c>
      <c r="G217" s="323">
        <f t="shared" si="40"/>
        <v>0</v>
      </c>
    </row>
    <row r="218" spans="1:7" x14ac:dyDescent="0.25">
      <c r="A218" s="314">
        <v>43662</v>
      </c>
      <c r="B218" s="1">
        <f t="shared" si="38"/>
        <v>261.84788965148044</v>
      </c>
      <c r="C218" s="333">
        <v>1800</v>
      </c>
      <c r="D218" s="1">
        <f t="shared" si="39"/>
        <v>223.80161508673544</v>
      </c>
      <c r="F218" s="1">
        <f>USD_CNY!B1127</f>
        <v>6.8742200000000002</v>
      </c>
      <c r="G218" s="323">
        <f t="shared" si="40"/>
        <v>0</v>
      </c>
    </row>
    <row r="219" spans="1:7" x14ac:dyDescent="0.25">
      <c r="A219" s="314">
        <v>43663</v>
      </c>
      <c r="B219" s="1">
        <f t="shared" si="38"/>
        <v>261.46790989815821</v>
      </c>
      <c r="C219" s="333">
        <v>1800</v>
      </c>
      <c r="D219" s="1">
        <f t="shared" si="39"/>
        <v>223.4768460668019</v>
      </c>
      <c r="F219" s="1">
        <f>USD_CNY!B1128</f>
        <v>6.8842100000000004</v>
      </c>
      <c r="G219" s="323">
        <f t="shared" si="40"/>
        <v>0</v>
      </c>
    </row>
    <row r="220" spans="1:7" x14ac:dyDescent="0.25">
      <c r="A220" s="314">
        <v>43664</v>
      </c>
      <c r="B220" s="1">
        <f t="shared" si="38"/>
        <v>261.74432232940813</v>
      </c>
      <c r="C220" s="333">
        <v>1800</v>
      </c>
      <c r="D220" s="1">
        <f t="shared" si="39"/>
        <v>223.71309600804116</v>
      </c>
      <c r="F220" s="1">
        <f>USD_CNY!B1129</f>
        <v>6.8769400000000003</v>
      </c>
      <c r="G220" s="323">
        <f t="shared" si="40"/>
        <v>0</v>
      </c>
    </row>
    <row r="221" spans="1:7" x14ac:dyDescent="0.25">
      <c r="A221" s="314">
        <v>43665</v>
      </c>
      <c r="B221" s="1">
        <f t="shared" si="38"/>
        <v>261.8158968794454</v>
      </c>
      <c r="C221" s="333">
        <v>1800</v>
      </c>
      <c r="D221" s="1">
        <f t="shared" si="39"/>
        <v>223.77427083713283</v>
      </c>
      <c r="F221" s="1">
        <f>USD_CNY!B1130</f>
        <v>6.8750600000000004</v>
      </c>
      <c r="G221" s="323">
        <f t="shared" si="40"/>
        <v>0</v>
      </c>
    </row>
    <row r="222" spans="1:7" x14ac:dyDescent="0.25">
      <c r="A222" s="314">
        <v>43668</v>
      </c>
      <c r="B222" s="1">
        <f t="shared" si="38"/>
        <v>261.64045659166794</v>
      </c>
      <c r="C222" s="333">
        <v>1800</v>
      </c>
      <c r="D222" s="1">
        <f t="shared" si="39"/>
        <v>223.62432187322048</v>
      </c>
      <c r="F222" s="1">
        <f>USD_CNY!B1131</f>
        <v>6.87967</v>
      </c>
      <c r="G222" s="323">
        <f t="shared" si="40"/>
        <v>0</v>
      </c>
    </row>
    <row r="223" spans="1:7" x14ac:dyDescent="0.25">
      <c r="A223" s="314">
        <v>43669</v>
      </c>
      <c r="B223" s="1">
        <f t="shared" si="38"/>
        <v>261.46790989815821</v>
      </c>
      <c r="C223" s="333">
        <v>1800</v>
      </c>
      <c r="D223" s="1">
        <f t="shared" si="39"/>
        <v>223.4768460668019</v>
      </c>
      <c r="F223" s="1">
        <f>USD_CNY!B1132</f>
        <v>6.8842100000000004</v>
      </c>
      <c r="G223" s="323">
        <f t="shared" si="40"/>
        <v>0</v>
      </c>
    </row>
    <row r="224" spans="1:7" x14ac:dyDescent="0.25">
      <c r="A224" s="314">
        <v>43670</v>
      </c>
      <c r="B224" s="1">
        <f t="shared" si="38"/>
        <v>261.47550628194904</v>
      </c>
      <c r="C224" s="333">
        <v>1800</v>
      </c>
      <c r="D224" s="1">
        <f t="shared" si="39"/>
        <v>223.48333870252057</v>
      </c>
      <c r="F224" s="1">
        <f>USD_CNY!B1133</f>
        <v>6.88401</v>
      </c>
      <c r="G224" s="323">
        <f t="shared" si="40"/>
        <v>0</v>
      </c>
    </row>
    <row r="225" spans="1:7" x14ac:dyDescent="0.25">
      <c r="A225" s="314">
        <v>43671</v>
      </c>
      <c r="B225" s="1">
        <f t="shared" si="38"/>
        <v>261.70969125526148</v>
      </c>
      <c r="C225" s="333">
        <v>1800</v>
      </c>
      <c r="D225" s="1">
        <f t="shared" si="39"/>
        <v>223.68349679936878</v>
      </c>
      <c r="F225" s="1">
        <f>USD_CNY!B1134</f>
        <v>6.8778499999999996</v>
      </c>
      <c r="G225" s="323">
        <f t="shared" si="40"/>
        <v>0</v>
      </c>
    </row>
    <row r="226" spans="1:7" x14ac:dyDescent="0.25">
      <c r="A226" s="314">
        <v>43672</v>
      </c>
      <c r="B226" s="1">
        <f t="shared" si="38"/>
        <v>261.68039519554793</v>
      </c>
      <c r="C226" s="333">
        <v>1800</v>
      </c>
      <c r="D226" s="1">
        <f t="shared" si="39"/>
        <v>223.65845743209226</v>
      </c>
      <c r="F226" s="1">
        <f>USD_CNY!B1135</f>
        <v>6.8786199999999997</v>
      </c>
      <c r="G226" s="323">
        <f t="shared" si="40"/>
        <v>0</v>
      </c>
    </row>
    <row r="227" spans="1:7" x14ac:dyDescent="0.25">
      <c r="A227" s="314">
        <v>43675</v>
      </c>
      <c r="B227" s="1">
        <f t="shared" si="38"/>
        <v>260.95125430569567</v>
      </c>
      <c r="C227" s="333">
        <v>1800</v>
      </c>
      <c r="D227" s="1">
        <f t="shared" si="39"/>
        <v>223.0352600903382</v>
      </c>
      <c r="F227" s="1">
        <f>USD_CNY!B1136</f>
        <v>6.8978400000000004</v>
      </c>
      <c r="G227" s="323">
        <f t="shared" si="40"/>
        <v>0</v>
      </c>
    </row>
    <row r="228" spans="1:7" x14ac:dyDescent="0.25">
      <c r="A228" s="314">
        <v>43676</v>
      </c>
      <c r="B228" s="1">
        <f t="shared" si="38"/>
        <v>261.26107819544069</v>
      </c>
      <c r="C228" s="333">
        <v>1800</v>
      </c>
      <c r="D228" s="1">
        <f t="shared" si="39"/>
        <v>223.30006683370999</v>
      </c>
      <c r="F228" s="1">
        <f>USD_CNY!B1137</f>
        <v>6.8896600000000001</v>
      </c>
      <c r="G228" s="32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5" workbookViewId="0">
      <selection activeCell="K39" sqref="K39"/>
    </sheetView>
  </sheetViews>
  <sheetFormatPr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9" t="s">
        <v>1035</v>
      </c>
      <c r="B1" s="419"/>
      <c r="C1" s="419"/>
      <c r="D1" s="419"/>
      <c r="E1" s="419"/>
      <c r="F1" s="419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20" t="s">
        <v>1034</v>
      </c>
      <c r="C3" s="421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5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43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43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ht="15.75" x14ac:dyDescent="0.25">
      <c r="A24" s="400">
        <v>43649</v>
      </c>
      <c r="B24" s="365">
        <f t="shared" si="0"/>
        <v>134.34769473879905</v>
      </c>
      <c r="C24" s="365">
        <v>925</v>
      </c>
      <c r="D24" s="365">
        <f t="shared" si="2"/>
        <v>114.82708952034108</v>
      </c>
      <c r="E24" s="392"/>
      <c r="F24" s="360">
        <f>USD_CNY!B1118</f>
        <v>6.8851199999999997</v>
      </c>
      <c r="G24" s="393">
        <f t="shared" si="1"/>
        <v>24</v>
      </c>
    </row>
    <row r="25" spans="1:7" ht="15.75" x14ac:dyDescent="0.25">
      <c r="A25" s="400">
        <v>43650</v>
      </c>
      <c r="B25" s="365">
        <f t="shared" si="0"/>
        <v>134.94570180489876</v>
      </c>
      <c r="C25" s="365">
        <v>928</v>
      </c>
      <c r="D25" s="365">
        <f t="shared" si="2"/>
        <v>115.33820667085365</v>
      </c>
      <c r="E25" s="392"/>
      <c r="F25" s="360">
        <f>USD_CNY!B1119</f>
        <v>6.8768399999999996</v>
      </c>
      <c r="G25" s="393">
        <f t="shared" si="1"/>
        <v>3</v>
      </c>
    </row>
    <row r="26" spans="1:7" ht="15.75" x14ac:dyDescent="0.25">
      <c r="A26" s="400">
        <v>43651</v>
      </c>
      <c r="B26" s="365">
        <f t="shared" ref="B26:B43" si="3">+IF(F26=0,"",C26/F26)</f>
        <v>133.72734448018582</v>
      </c>
      <c r="C26" s="365">
        <v>920</v>
      </c>
      <c r="D26" s="365">
        <f t="shared" si="2"/>
        <v>114.29687562409045</v>
      </c>
      <c r="E26" s="392"/>
      <c r="F26" s="360">
        <f>USD_CNY!B1120</f>
        <v>6.87967</v>
      </c>
      <c r="G26" s="393">
        <f t="shared" si="1"/>
        <v>-8</v>
      </c>
    </row>
    <row r="27" spans="1:7" ht="15.75" x14ac:dyDescent="0.25">
      <c r="A27" s="400">
        <v>43654</v>
      </c>
      <c r="B27" s="365">
        <f t="shared" si="3"/>
        <v>132.11878798777718</v>
      </c>
      <c r="C27" s="365">
        <v>911</v>
      </c>
      <c r="D27" s="365">
        <f t="shared" si="2"/>
        <v>112.92204101519418</v>
      </c>
      <c r="E27" s="392"/>
      <c r="F27" s="360">
        <f>USD_CNY!B1121</f>
        <v>6.8953100000000003</v>
      </c>
      <c r="G27" s="393">
        <f t="shared" si="1"/>
        <v>-9</v>
      </c>
    </row>
    <row r="28" spans="1:7" ht="15.75" x14ac:dyDescent="0.25">
      <c r="A28" s="400">
        <v>43655</v>
      </c>
      <c r="B28" s="365">
        <f t="shared" si="3"/>
        <v>130.22950591186788</v>
      </c>
      <c r="C28" s="365">
        <v>897</v>
      </c>
      <c r="D28" s="365">
        <f t="shared" si="2"/>
        <v>111.30727001014348</v>
      </c>
      <c r="E28" s="392"/>
      <c r="F28" s="360">
        <f>USD_CNY!B1122</f>
        <v>6.8878399999999997</v>
      </c>
      <c r="G28" s="393">
        <f t="shared" si="1"/>
        <v>-14</v>
      </c>
    </row>
    <row r="29" spans="1:7" ht="15.75" x14ac:dyDescent="0.25">
      <c r="A29" s="400">
        <v>43656</v>
      </c>
      <c r="B29" s="365">
        <f t="shared" si="3"/>
        <v>133.09800483623283</v>
      </c>
      <c r="C29" s="365">
        <v>917</v>
      </c>
      <c r="D29" s="365">
        <f t="shared" si="2"/>
        <v>113.7589784925067</v>
      </c>
      <c r="E29" s="392"/>
      <c r="F29" s="360">
        <f>USD_CNY!B1123</f>
        <v>6.8896600000000001</v>
      </c>
      <c r="G29" s="393">
        <f t="shared" si="1"/>
        <v>20</v>
      </c>
    </row>
    <row r="30" spans="1:7" ht="15.75" x14ac:dyDescent="0.25">
      <c r="A30" s="400">
        <v>43657</v>
      </c>
      <c r="B30" s="365">
        <f t="shared" si="3"/>
        <v>132.99092661027541</v>
      </c>
      <c r="C30" s="365">
        <v>913</v>
      </c>
      <c r="D30" s="365">
        <f t="shared" si="2"/>
        <v>113.66745864126104</v>
      </c>
      <c r="E30" s="392"/>
      <c r="F30" s="360">
        <f>USD_CNY!B1124</f>
        <v>6.8651299999999997</v>
      </c>
      <c r="G30" s="393">
        <f t="shared" si="1"/>
        <v>-4</v>
      </c>
    </row>
    <row r="31" spans="1:7" ht="15.75" x14ac:dyDescent="0.25">
      <c r="A31" s="400">
        <v>43658</v>
      </c>
      <c r="B31" s="365">
        <f t="shared" si="3"/>
        <v>131.1977100036072</v>
      </c>
      <c r="C31" s="365">
        <v>902</v>
      </c>
      <c r="D31" s="365">
        <f t="shared" si="2"/>
        <v>112.13479487487795</v>
      </c>
      <c r="E31" s="392"/>
      <c r="F31" s="360">
        <f>USD_CNY!B1125</f>
        <v>6.8751199999999999</v>
      </c>
      <c r="G31" s="393">
        <f t="shared" si="1"/>
        <v>-11</v>
      </c>
    </row>
    <row r="32" spans="1:7" ht="15.75" x14ac:dyDescent="0.25">
      <c r="A32" s="400">
        <v>43661</v>
      </c>
      <c r="B32" s="365">
        <f t="shared" si="3"/>
        <v>131.26701777925894</v>
      </c>
      <c r="C32" s="365">
        <v>902</v>
      </c>
      <c r="D32" s="365">
        <f t="shared" si="2"/>
        <v>112.19403228996491</v>
      </c>
      <c r="E32" s="392"/>
      <c r="F32" s="360">
        <f>USD_CNY!B1126</f>
        <v>6.8714899999999997</v>
      </c>
      <c r="G32" s="393">
        <f t="shared" si="1"/>
        <v>0</v>
      </c>
    </row>
    <row r="33" spans="1:7" ht="15.75" x14ac:dyDescent="0.25">
      <c r="A33" s="400">
        <v>43662</v>
      </c>
      <c r="B33" s="365">
        <f t="shared" si="3"/>
        <v>131.94224217438486</v>
      </c>
      <c r="C33" s="365">
        <v>907</v>
      </c>
      <c r="D33" s="365">
        <f t="shared" si="2"/>
        <v>112.7711471575939</v>
      </c>
      <c r="E33" s="392"/>
      <c r="F33" s="360">
        <f>USD_CNY!B1127</f>
        <v>6.8742200000000002</v>
      </c>
      <c r="G33" s="393">
        <f t="shared" si="1"/>
        <v>5</v>
      </c>
    </row>
    <row r="34" spans="1:7" ht="15.75" x14ac:dyDescent="0.25">
      <c r="A34" s="400">
        <v>43663</v>
      </c>
      <c r="B34" s="365">
        <f t="shared" si="3"/>
        <v>133.63915394794753</v>
      </c>
      <c r="C34" s="365">
        <v>920</v>
      </c>
      <c r="D34" s="365">
        <f t="shared" si="2"/>
        <v>114.22149910080987</v>
      </c>
      <c r="E34" s="392"/>
      <c r="F34" s="360">
        <f>USD_CNY!B1128</f>
        <v>6.8842100000000004</v>
      </c>
      <c r="G34" s="393">
        <f t="shared" si="1"/>
        <v>13</v>
      </c>
    </row>
    <row r="35" spans="1:7" ht="15.75" x14ac:dyDescent="0.25">
      <c r="A35" s="400">
        <v>43664</v>
      </c>
      <c r="B35" s="365">
        <f t="shared" si="3"/>
        <v>134.9437395120504</v>
      </c>
      <c r="C35" s="365">
        <v>928</v>
      </c>
      <c r="D35" s="365">
        <f t="shared" si="2"/>
        <v>115.33652949747898</v>
      </c>
      <c r="E35" s="392"/>
      <c r="F35" s="360">
        <f>USD_CNY!B1129</f>
        <v>6.8769400000000003</v>
      </c>
      <c r="G35" s="393">
        <f t="shared" si="1"/>
        <v>8</v>
      </c>
    </row>
    <row r="36" spans="1:7" ht="15.75" x14ac:dyDescent="0.25">
      <c r="A36" s="400">
        <v>43665</v>
      </c>
      <c r="B36" s="365">
        <f t="shared" si="3"/>
        <v>134.68973361687026</v>
      </c>
      <c r="C36" s="365">
        <v>926</v>
      </c>
      <c r="D36" s="365">
        <f t="shared" si="2"/>
        <v>115.11943044176945</v>
      </c>
      <c r="E36" s="392"/>
      <c r="F36" s="360">
        <f>USD_CNY!B1130</f>
        <v>6.8750600000000004</v>
      </c>
      <c r="G36" s="393">
        <f t="shared" si="1"/>
        <v>-2</v>
      </c>
    </row>
    <row r="37" spans="1:7" ht="15.75" x14ac:dyDescent="0.25">
      <c r="A37" s="400">
        <v>43668</v>
      </c>
      <c r="B37" s="365">
        <f t="shared" si="3"/>
        <v>133.72734448018582</v>
      </c>
      <c r="C37" s="365">
        <v>920</v>
      </c>
      <c r="D37" s="365">
        <f t="shared" si="2"/>
        <v>114.29687562409045</v>
      </c>
      <c r="E37" s="392"/>
      <c r="F37" s="360">
        <f>USD_CNY!B1131</f>
        <v>6.87967</v>
      </c>
      <c r="G37" s="393">
        <f t="shared" si="1"/>
        <v>-6</v>
      </c>
    </row>
    <row r="38" spans="1:7" ht="15.75" x14ac:dyDescent="0.25">
      <c r="A38" s="400">
        <v>43669</v>
      </c>
      <c r="B38" s="365">
        <f t="shared" si="3"/>
        <v>133.34863404806069</v>
      </c>
      <c r="C38" s="365">
        <v>918</v>
      </c>
      <c r="D38" s="365">
        <f t="shared" si="2"/>
        <v>113.97319149406897</v>
      </c>
      <c r="E38" s="392"/>
      <c r="F38" s="360">
        <f>USD_CNY!B1132</f>
        <v>6.8842100000000004</v>
      </c>
      <c r="G38" s="393">
        <f t="shared" si="1"/>
        <v>-2</v>
      </c>
    </row>
    <row r="39" spans="1:7" ht="15.75" x14ac:dyDescent="0.25">
      <c r="A39" s="400">
        <v>43670</v>
      </c>
      <c r="B39" s="365">
        <f t="shared" si="3"/>
        <v>133.20724403363738</v>
      </c>
      <c r="C39" s="365">
        <v>917</v>
      </c>
      <c r="D39" s="365">
        <f t="shared" si="2"/>
        <v>113.85234532789521</v>
      </c>
      <c r="E39" s="392"/>
      <c r="F39" s="360">
        <f>USD_CNY!B1133</f>
        <v>6.88401</v>
      </c>
      <c r="G39" s="393">
        <f t="shared" si="1"/>
        <v>-1</v>
      </c>
    </row>
    <row r="40" spans="1:7" ht="15.75" x14ac:dyDescent="0.25">
      <c r="A40" s="400">
        <v>43671</v>
      </c>
      <c r="B40" s="365">
        <f t="shared" si="3"/>
        <v>130.12787426303279</v>
      </c>
      <c r="C40" s="365">
        <v>895</v>
      </c>
      <c r="D40" s="365">
        <f t="shared" si="2"/>
        <v>111.22040535301949</v>
      </c>
      <c r="E40" s="392"/>
      <c r="F40" s="360">
        <f>USD_CNY!B1134</f>
        <v>6.8778499999999996</v>
      </c>
      <c r="G40" s="393">
        <f t="shared" si="1"/>
        <v>-22</v>
      </c>
    </row>
    <row r="41" spans="1:7" ht="15.75" x14ac:dyDescent="0.25">
      <c r="A41" s="400">
        <v>43672</v>
      </c>
      <c r="B41" s="365">
        <f t="shared" si="3"/>
        <v>127.78725965382591</v>
      </c>
      <c r="C41" s="365">
        <v>879</v>
      </c>
      <c r="D41" s="365">
        <f t="shared" si="2"/>
        <v>109.21988004600506</v>
      </c>
      <c r="E41" s="392"/>
      <c r="F41" s="360">
        <f>USD_CNY!B1135</f>
        <v>6.8786199999999997</v>
      </c>
      <c r="G41" s="393">
        <f t="shared" si="1"/>
        <v>-16</v>
      </c>
    </row>
    <row r="42" spans="1:7" ht="15.75" x14ac:dyDescent="0.25">
      <c r="A42" s="400">
        <v>43675</v>
      </c>
      <c r="B42" s="365">
        <f t="shared" si="3"/>
        <v>128.15606044790832</v>
      </c>
      <c r="C42" s="365">
        <v>884</v>
      </c>
      <c r="D42" s="365">
        <f t="shared" si="2"/>
        <v>109.53509439992165</v>
      </c>
      <c r="E42" s="392"/>
      <c r="F42" s="360">
        <f>USD_CNY!B1136</f>
        <v>6.8978400000000004</v>
      </c>
      <c r="G42" s="393">
        <f t="shared" si="1"/>
        <v>5</v>
      </c>
    </row>
    <row r="43" spans="1:7" ht="15.75" x14ac:dyDescent="0.25">
      <c r="A43" s="400">
        <v>43676</v>
      </c>
      <c r="B43" s="365">
        <f t="shared" si="3"/>
        <v>129.61452379362697</v>
      </c>
      <c r="C43" s="365">
        <v>893</v>
      </c>
      <c r="D43" s="365">
        <f t="shared" si="2"/>
        <v>110.78164426805725</v>
      </c>
      <c r="E43" s="392"/>
      <c r="F43" s="360">
        <f>USD_CNY!B1137</f>
        <v>6.8896600000000001</v>
      </c>
      <c r="G43" s="393">
        <f t="shared" si="1"/>
        <v>9</v>
      </c>
    </row>
    <row r="44" spans="1:7" x14ac:dyDescent="0.25">
      <c r="A44" s="408"/>
      <c r="B44" s="392"/>
      <c r="C44" s="392"/>
      <c r="D44" s="392"/>
      <c r="E44" s="392"/>
      <c r="F44" s="392"/>
      <c r="G44" s="392"/>
    </row>
    <row r="45" spans="1:7" x14ac:dyDescent="0.25">
      <c r="A45" s="408"/>
      <c r="B45" s="392"/>
      <c r="C45" s="392"/>
      <c r="D45" s="392"/>
      <c r="E45" s="392"/>
      <c r="F45" s="392"/>
      <c r="G45" s="392"/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5"/>
  <sheetViews>
    <sheetView workbookViewId="0">
      <pane xSplit="1" ySplit="5" topLeftCell="B209" activePane="bottomRight" state="frozen"/>
      <selection pane="topRight" activeCell="B1" sqref="B1"/>
      <selection pane="bottomLeft" activeCell="A6" sqref="A6"/>
      <selection pane="bottomRight" activeCell="M212" sqref="M212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215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215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215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 t="shared" ref="H190:H215" si="39"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 t="shared" si="39"/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 t="shared" si="39"/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 t="shared" si="39"/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 t="shared" si="39"/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 t="shared" si="39"/>
        <v>-1.5</v>
      </c>
    </row>
    <row r="196" spans="1:14" ht="15.75" x14ac:dyDescent="0.25">
      <c r="A196" s="388">
        <v>43649</v>
      </c>
      <c r="B196" s="320">
        <f t="shared" si="37"/>
        <v>587.7893195761294</v>
      </c>
      <c r="C196" s="378">
        <v>4047</v>
      </c>
      <c r="D196" s="372">
        <f t="shared" si="35"/>
        <v>502.38403382575166</v>
      </c>
      <c r="E196" s="1">
        <v>481</v>
      </c>
      <c r="F196" s="374">
        <f>USD_CNY!B1118</f>
        <v>6.8851199999999997</v>
      </c>
      <c r="G196" s="323">
        <f t="shared" si="38"/>
        <v>-78</v>
      </c>
      <c r="H196" s="362">
        <f t="shared" si="39"/>
        <v>0</v>
      </c>
    </row>
    <row r="197" spans="1:14" ht="15.75" x14ac:dyDescent="0.25">
      <c r="A197" s="388">
        <v>43650</v>
      </c>
      <c r="B197" s="320">
        <f t="shared" si="37"/>
        <v>587.47913285753339</v>
      </c>
      <c r="C197" s="378">
        <v>4040</v>
      </c>
      <c r="D197" s="372">
        <f t="shared" si="35"/>
        <v>502.11891697225082</v>
      </c>
      <c r="E197" s="1">
        <v>484.5</v>
      </c>
      <c r="F197" s="374">
        <f>USD_CNY!B1119</f>
        <v>6.8768399999999996</v>
      </c>
      <c r="G197" s="323">
        <f t="shared" si="38"/>
        <v>-7</v>
      </c>
      <c r="H197" s="362">
        <f t="shared" si="39"/>
        <v>3.5</v>
      </c>
      <c r="N197" s="1" t="s">
        <v>1038</v>
      </c>
    </row>
    <row r="198" spans="1:14" ht="15.75" x14ac:dyDescent="0.25">
      <c r="A198" s="388">
        <v>43651</v>
      </c>
      <c r="B198" s="320">
        <f t="shared" si="37"/>
        <v>589.41780637734075</v>
      </c>
      <c r="C198" s="378">
        <v>4055</v>
      </c>
      <c r="D198" s="372">
        <f t="shared" si="35"/>
        <v>503.77590288661605</v>
      </c>
      <c r="E198" s="1">
        <v>487.5</v>
      </c>
      <c r="F198" s="374">
        <f>USD_CNY!B1120</f>
        <v>6.87967</v>
      </c>
      <c r="G198" s="323">
        <f t="shared" si="38"/>
        <v>15</v>
      </c>
      <c r="H198" s="362">
        <f t="shared" si="39"/>
        <v>3</v>
      </c>
    </row>
    <row r="199" spans="1:14" ht="15.75" x14ac:dyDescent="0.25">
      <c r="A199" s="388">
        <v>43654</v>
      </c>
      <c r="B199" s="320">
        <f t="shared" si="37"/>
        <v>585.18036172412837</v>
      </c>
      <c r="C199" s="378">
        <v>4035</v>
      </c>
      <c r="D199" s="372">
        <f t="shared" si="35"/>
        <v>500.15415531976788</v>
      </c>
      <c r="E199" s="1">
        <v>484</v>
      </c>
      <c r="F199" s="374">
        <f>USD_CNY!B1121</f>
        <v>6.8953100000000003</v>
      </c>
      <c r="G199" s="323">
        <f t="shared" si="38"/>
        <v>-20</v>
      </c>
      <c r="H199" s="362">
        <f t="shared" si="39"/>
        <v>-3.5</v>
      </c>
    </row>
    <row r="200" spans="1:14" ht="15.75" x14ac:dyDescent="0.25">
      <c r="A200" s="388">
        <v>43655</v>
      </c>
      <c r="B200" s="320">
        <f t="shared" si="37"/>
        <v>584.36316755325333</v>
      </c>
      <c r="C200" s="378">
        <v>4025</v>
      </c>
      <c r="D200" s="372">
        <f t="shared" si="35"/>
        <v>499.4556987634644</v>
      </c>
      <c r="E200" s="1">
        <v>478.5</v>
      </c>
      <c r="F200" s="374">
        <f>USD_CNY!B1122</f>
        <v>6.8878399999999997</v>
      </c>
      <c r="G200" s="323">
        <f t="shared" si="38"/>
        <v>-10</v>
      </c>
      <c r="H200" s="362">
        <f t="shared" si="39"/>
        <v>-5.5</v>
      </c>
    </row>
    <row r="201" spans="1:14" ht="15.75" x14ac:dyDescent="0.25">
      <c r="A201" s="388">
        <v>43656</v>
      </c>
      <c r="B201" s="320">
        <f t="shared" si="37"/>
        <v>590.01460159137025</v>
      </c>
      <c r="C201" s="378">
        <v>4065</v>
      </c>
      <c r="D201" s="372">
        <f t="shared" si="35"/>
        <v>504.28598426612842</v>
      </c>
      <c r="E201" s="1">
        <v>480.5</v>
      </c>
      <c r="F201" s="374">
        <f>USD_CNY!B1123</f>
        <v>6.8896600000000001</v>
      </c>
      <c r="G201" s="323">
        <f t="shared" si="38"/>
        <v>40</v>
      </c>
      <c r="H201" s="362">
        <f t="shared" si="39"/>
        <v>2</v>
      </c>
    </row>
    <row r="202" spans="1:14" ht="15.75" x14ac:dyDescent="0.25">
      <c r="A202" s="388">
        <v>43657</v>
      </c>
      <c r="B202" s="320">
        <f t="shared" si="37"/>
        <v>589.20952698637905</v>
      </c>
      <c r="C202" s="378">
        <v>4045</v>
      </c>
      <c r="D202" s="372">
        <f t="shared" si="35"/>
        <v>503.5978863131445</v>
      </c>
      <c r="E202" s="1">
        <v>476</v>
      </c>
      <c r="F202" s="374">
        <f>USD_CNY!B1124</f>
        <v>6.8651299999999997</v>
      </c>
      <c r="G202" s="323">
        <f t="shared" si="38"/>
        <v>-20</v>
      </c>
      <c r="H202" s="362">
        <f t="shared" si="39"/>
        <v>-4.5</v>
      </c>
    </row>
    <row r="203" spans="1:14" ht="15.75" x14ac:dyDescent="0.25">
      <c r="A203" s="388">
        <v>43658</v>
      </c>
      <c r="B203" s="320">
        <f t="shared" si="37"/>
        <v>586.89884685649122</v>
      </c>
      <c r="C203" s="378">
        <v>4035</v>
      </c>
      <c r="D203" s="372">
        <f t="shared" si="35"/>
        <v>501.62294603118909</v>
      </c>
      <c r="E203" s="1">
        <v>476</v>
      </c>
      <c r="F203" s="374">
        <f>USD_CNY!B1125</f>
        <v>6.8751199999999999</v>
      </c>
      <c r="G203" s="323">
        <f t="shared" si="38"/>
        <v>-10</v>
      </c>
      <c r="H203" s="362">
        <f t="shared" si="39"/>
        <v>0</v>
      </c>
    </row>
    <row r="204" spans="1:14" ht="15.75" x14ac:dyDescent="0.25">
      <c r="A204" s="388">
        <v>43661</v>
      </c>
      <c r="B204" s="320">
        <f t="shared" si="37"/>
        <v>585.75359929214778</v>
      </c>
      <c r="C204" s="378">
        <v>4025</v>
      </c>
      <c r="D204" s="372">
        <f t="shared" si="35"/>
        <v>500.64410195910068</v>
      </c>
      <c r="E204" s="1">
        <v>472</v>
      </c>
      <c r="F204" s="374">
        <f>USD_CNY!B1126</f>
        <v>6.8714899999999997</v>
      </c>
      <c r="G204" s="323">
        <f t="shared" si="38"/>
        <v>-10</v>
      </c>
      <c r="H204" s="362">
        <f t="shared" si="39"/>
        <v>-4</v>
      </c>
    </row>
    <row r="205" spans="1:14" ht="15.75" x14ac:dyDescent="0.25">
      <c r="A205" s="388">
        <v>43662</v>
      </c>
      <c r="B205" s="320">
        <f t="shared" si="37"/>
        <v>586.97568596873532</v>
      </c>
      <c r="C205" s="378">
        <v>4035</v>
      </c>
      <c r="D205" s="372">
        <f t="shared" si="35"/>
        <v>501.68862048609861</v>
      </c>
      <c r="E205" s="1">
        <v>479</v>
      </c>
      <c r="F205" s="374">
        <f>USD_CNY!B1127</f>
        <v>6.8742200000000002</v>
      </c>
      <c r="G205" s="323">
        <f t="shared" si="38"/>
        <v>10</v>
      </c>
      <c r="H205" s="362">
        <f t="shared" si="39"/>
        <v>7</v>
      </c>
    </row>
    <row r="206" spans="1:14" ht="15.75" x14ac:dyDescent="0.25">
      <c r="A206" s="388">
        <v>43663</v>
      </c>
      <c r="B206" s="320">
        <f t="shared" si="37"/>
        <v>590.48169652000729</v>
      </c>
      <c r="C206" s="378">
        <v>4065</v>
      </c>
      <c r="D206" s="372">
        <f t="shared" si="35"/>
        <v>504.68521070086098</v>
      </c>
      <c r="E206" s="1">
        <v>477</v>
      </c>
      <c r="F206" s="374">
        <f>USD_CNY!B1128</f>
        <v>6.8842100000000004</v>
      </c>
      <c r="G206" s="323">
        <f t="shared" si="38"/>
        <v>30</v>
      </c>
      <c r="H206" s="362">
        <f t="shared" si="39"/>
        <v>-2</v>
      </c>
    </row>
    <row r="207" spans="1:14" ht="15.75" x14ac:dyDescent="0.25">
      <c r="A207" s="388">
        <v>43664</v>
      </c>
      <c r="B207" s="320">
        <f t="shared" si="37"/>
        <v>589.65179280319444</v>
      </c>
      <c r="C207" s="378">
        <v>4055</v>
      </c>
      <c r="D207" s="372">
        <f t="shared" si="35"/>
        <v>503.9758912847816</v>
      </c>
      <c r="E207" s="1">
        <v>484</v>
      </c>
      <c r="F207" s="374">
        <f>USD_CNY!B1129</f>
        <v>6.8769400000000003</v>
      </c>
      <c r="G207" s="323">
        <f t="shared" si="38"/>
        <v>-10</v>
      </c>
      <c r="H207" s="362">
        <f t="shared" si="39"/>
        <v>7</v>
      </c>
    </row>
    <row r="208" spans="1:14" ht="15.75" x14ac:dyDescent="0.25">
      <c r="A208" s="388">
        <v>43665</v>
      </c>
      <c r="B208" s="320">
        <f t="shared" si="37"/>
        <v>588.35850159853146</v>
      </c>
      <c r="C208" s="378">
        <v>4045</v>
      </c>
      <c r="D208" s="372">
        <f t="shared" si="35"/>
        <v>502.87051418677908</v>
      </c>
      <c r="E208" s="1">
        <v>477.5</v>
      </c>
      <c r="F208" s="374">
        <f>USD_CNY!B1130</f>
        <v>6.8750600000000004</v>
      </c>
      <c r="G208" s="323">
        <f t="shared" si="38"/>
        <v>-10</v>
      </c>
      <c r="H208" s="362">
        <f t="shared" si="39"/>
        <v>-6.5</v>
      </c>
    </row>
    <row r="209" spans="1:8" ht="15.75" x14ac:dyDescent="0.25">
      <c r="A209" s="388">
        <v>43668</v>
      </c>
      <c r="B209" s="320">
        <f t="shared" si="37"/>
        <v>587.9642482851649</v>
      </c>
      <c r="C209" s="378">
        <v>4045</v>
      </c>
      <c r="D209" s="372">
        <f t="shared" si="35"/>
        <v>502.53354554287603</v>
      </c>
      <c r="E209" s="1">
        <v>479</v>
      </c>
      <c r="F209" s="374">
        <f>USD_CNY!B1131</f>
        <v>6.87967</v>
      </c>
      <c r="G209" s="323">
        <f t="shared" si="38"/>
        <v>0</v>
      </c>
      <c r="H209" s="362">
        <f t="shared" si="39"/>
        <v>1.5</v>
      </c>
    </row>
    <row r="210" spans="1:8" ht="15.75" x14ac:dyDescent="0.25">
      <c r="A210" s="388">
        <v>43669</v>
      </c>
      <c r="B210" s="320">
        <f t="shared" si="37"/>
        <v>589.75539677029019</v>
      </c>
      <c r="C210" s="378">
        <v>4060</v>
      </c>
      <c r="D210" s="372">
        <f t="shared" si="35"/>
        <v>504.06444168400873</v>
      </c>
      <c r="E210" s="1">
        <v>477.5</v>
      </c>
      <c r="F210" s="374">
        <f>USD_CNY!B1132</f>
        <v>6.8842100000000004</v>
      </c>
      <c r="G210" s="323">
        <f t="shared" si="38"/>
        <v>15</v>
      </c>
      <c r="H210" s="362">
        <f t="shared" si="39"/>
        <v>-1.5</v>
      </c>
    </row>
    <row r="211" spans="1:8" ht="15.75" x14ac:dyDescent="0.25">
      <c r="A211" s="388">
        <v>43670</v>
      </c>
      <c r="B211" s="320">
        <f t="shared" si="37"/>
        <v>586.14092658203572</v>
      </c>
      <c r="C211" s="378">
        <v>4035</v>
      </c>
      <c r="D211" s="372">
        <f t="shared" si="35"/>
        <v>500.97515092481689</v>
      </c>
      <c r="E211" s="1">
        <v>474</v>
      </c>
      <c r="F211" s="374">
        <f>USD_CNY!B1133</f>
        <v>6.88401</v>
      </c>
      <c r="G211" s="323">
        <f t="shared" si="38"/>
        <v>-25</v>
      </c>
      <c r="H211" s="362">
        <f t="shared" si="39"/>
        <v>-3.5</v>
      </c>
    </row>
    <row r="212" spans="1:8" ht="15.75" x14ac:dyDescent="0.25">
      <c r="A212" s="388">
        <v>43671</v>
      </c>
      <c r="B212" s="320">
        <f t="shared" si="37"/>
        <v>580.1231489491629</v>
      </c>
      <c r="C212" s="378">
        <v>3990</v>
      </c>
      <c r="D212" s="372">
        <f t="shared" si="35"/>
        <v>495.83175123860082</v>
      </c>
      <c r="E212" s="1">
        <v>469</v>
      </c>
      <c r="F212" s="374">
        <f>USD_CNY!B1134</f>
        <v>6.8778499999999996</v>
      </c>
      <c r="G212" s="323">
        <f t="shared" si="38"/>
        <v>-45</v>
      </c>
      <c r="H212" s="362">
        <f t="shared" si="39"/>
        <v>-5</v>
      </c>
    </row>
    <row r="213" spans="1:8" ht="15.75" x14ac:dyDescent="0.25">
      <c r="A213" s="388">
        <v>43672</v>
      </c>
      <c r="B213" s="320">
        <f t="shared" si="37"/>
        <v>582.23887931009415</v>
      </c>
      <c r="C213" s="378">
        <v>4005</v>
      </c>
      <c r="D213" s="372">
        <f t="shared" si="35"/>
        <v>497.64006778640527</v>
      </c>
      <c r="E213" s="1">
        <v>470.5</v>
      </c>
      <c r="F213" s="374">
        <f>USD_CNY!B1135</f>
        <v>6.8786199999999997</v>
      </c>
      <c r="G213" s="323">
        <f t="shared" si="38"/>
        <v>15</v>
      </c>
      <c r="H213" s="362">
        <f t="shared" si="39"/>
        <v>1.5</v>
      </c>
    </row>
    <row r="214" spans="1:8" ht="15.75" x14ac:dyDescent="0.25">
      <c r="A214" s="388">
        <v>43675</v>
      </c>
      <c r="B214" s="320">
        <f t="shared" si="37"/>
        <v>583.51599921134732</v>
      </c>
      <c r="C214" s="378">
        <v>4025</v>
      </c>
      <c r="D214" s="372">
        <f t="shared" si="35"/>
        <v>498.73162325756186</v>
      </c>
      <c r="E214" s="1">
        <v>469</v>
      </c>
      <c r="F214" s="374">
        <f>USD_CNY!B1136</f>
        <v>6.8978400000000004</v>
      </c>
      <c r="G214" s="323">
        <f t="shared" si="38"/>
        <v>20</v>
      </c>
      <c r="H214" s="362">
        <f t="shared" si="39"/>
        <v>-1.5</v>
      </c>
    </row>
    <row r="215" spans="1:8" ht="15.75" x14ac:dyDescent="0.25">
      <c r="A215" s="388">
        <v>43676</v>
      </c>
      <c r="B215" s="320">
        <f t="shared" si="37"/>
        <v>578.40299811601733</v>
      </c>
      <c r="C215" s="378">
        <v>3985</v>
      </c>
      <c r="D215" s="372">
        <f t="shared" si="35"/>
        <v>494.36153685129688</v>
      </c>
      <c r="E215" s="1">
        <v>469</v>
      </c>
      <c r="F215" s="374">
        <f>USD_CNY!B1137</f>
        <v>6.8896600000000001</v>
      </c>
      <c r="G215" s="323">
        <f t="shared" si="38"/>
        <v>-40</v>
      </c>
      <c r="H215" s="362">
        <f t="shared" si="39"/>
        <v>0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2019-07-30T04:31:37Z</dcterms:modified>
</cp:coreProperties>
</file>