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285" windowWidth="10200" windowHeight="78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15" i="16" l="1"/>
  <c r="D215" i="16"/>
  <c r="F215" i="16"/>
  <c r="G215" i="16"/>
  <c r="H215" i="16"/>
  <c r="B893" i="7"/>
  <c r="D893" i="7" s="1"/>
  <c r="F893" i="7"/>
  <c r="G893" i="7"/>
  <c r="H893" i="7"/>
  <c r="B1346" i="5"/>
  <c r="D1346" i="5" s="1"/>
  <c r="F1346" i="5"/>
  <c r="G1346" i="5"/>
  <c r="H1346" i="5"/>
  <c r="B1349" i="4"/>
  <c r="D1349" i="4" s="1"/>
  <c r="F1349" i="4"/>
  <c r="G1349" i="4"/>
  <c r="H1349" i="4"/>
  <c r="B1349" i="3"/>
  <c r="D1349" i="3" s="1"/>
  <c r="F1349" i="3"/>
  <c r="G1349" i="3"/>
  <c r="H1349" i="3"/>
  <c r="B1351" i="2"/>
  <c r="D1351" i="2"/>
  <c r="F1351" i="2"/>
  <c r="G1351" i="2"/>
  <c r="H1351" i="2"/>
  <c r="B43" i="17"/>
  <c r="D43" i="17" s="1"/>
  <c r="F43" i="17"/>
  <c r="G43" i="17"/>
  <c r="B228" i="15"/>
  <c r="D228" i="15" s="1"/>
  <c r="F228" i="15"/>
  <c r="G228" i="15"/>
  <c r="B214" i="16" l="1"/>
  <c r="D214" i="16"/>
  <c r="F214" i="16"/>
  <c r="G214" i="16"/>
  <c r="H214" i="16"/>
  <c r="B892" i="7"/>
  <c r="D892" i="7" s="1"/>
  <c r="F892" i="7"/>
  <c r="G892" i="7"/>
  <c r="H892" i="7"/>
  <c r="B1345" i="5"/>
  <c r="D1345" i="5" s="1"/>
  <c r="F1345" i="5"/>
  <c r="G1345" i="5"/>
  <c r="H1345" i="5"/>
  <c r="B1348" i="4"/>
  <c r="D1348" i="4" s="1"/>
  <c r="F1348" i="4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B227" i="15"/>
  <c r="D227" i="15" s="1"/>
  <c r="F227" i="15"/>
  <c r="G227" i="15"/>
  <c r="B213" i="16" l="1"/>
  <c r="D213" i="16" s="1"/>
  <c r="F213" i="16"/>
  <c r="G213" i="16"/>
  <c r="H213" i="16"/>
  <c r="B891" i="7"/>
  <c r="D891" i="7" s="1"/>
  <c r="F891" i="7"/>
  <c r="G891" i="7"/>
  <c r="H891" i="7"/>
  <c r="B1344" i="5"/>
  <c r="D1344" i="5"/>
  <c r="F1344" i="5"/>
  <c r="G1344" i="5"/>
  <c r="H1344" i="5"/>
  <c r="B1347" i="4"/>
  <c r="D1347" i="4" s="1"/>
  <c r="F1347" i="4"/>
  <c r="G1347" i="4"/>
  <c r="H1347" i="4"/>
  <c r="B1347" i="3"/>
  <c r="D1347" i="3" s="1"/>
  <c r="F1347" i="3"/>
  <c r="G1347" i="3"/>
  <c r="H1347" i="3"/>
  <c r="B1349" i="2"/>
  <c r="D1349" i="2" s="1"/>
  <c r="F1349" i="2"/>
  <c r="G1349" i="2"/>
  <c r="H1349" i="2"/>
  <c r="B41" i="17"/>
  <c r="D41" i="17"/>
  <c r="F41" i="17"/>
  <c r="G41" i="17"/>
  <c r="B226" i="15"/>
  <c r="D226" i="15" s="1"/>
  <c r="F226" i="15"/>
  <c r="G226" i="15"/>
  <c r="B212" i="16" l="1"/>
  <c r="D212" i="16" s="1"/>
  <c r="F212" i="16"/>
  <c r="G212" i="16"/>
  <c r="H212" i="16"/>
  <c r="B890" i="7"/>
  <c r="D890" i="7"/>
  <c r="F890" i="7"/>
  <c r="G890" i="7"/>
  <c r="H890" i="7"/>
  <c r="B1343" i="5"/>
  <c r="D1343" i="5" s="1"/>
  <c r="F1343" i="5"/>
  <c r="G1343" i="5"/>
  <c r="H1343" i="5"/>
  <c r="B1346" i="4"/>
  <c r="D1346" i="4"/>
  <c r="F1346" i="4"/>
  <c r="G1346" i="4"/>
  <c r="H1346" i="4"/>
  <c r="B1346" i="3"/>
  <c r="D1346" i="3" s="1"/>
  <c r="F1346" i="3"/>
  <c r="G1346" i="3"/>
  <c r="H1346" i="3"/>
  <c r="B1348" i="2"/>
  <c r="D1348" i="2" s="1"/>
  <c r="F1348" i="2"/>
  <c r="G1348" i="2"/>
  <c r="H1348" i="2"/>
  <c r="B40" i="17"/>
  <c r="D40" i="17" s="1"/>
  <c r="F40" i="17"/>
  <c r="G40" i="17"/>
  <c r="B225" i="15"/>
  <c r="D225" i="15" s="1"/>
  <c r="F225" i="15"/>
  <c r="G225" i="15"/>
  <c r="B1345" i="4" l="1"/>
  <c r="D1345" i="4" s="1"/>
  <c r="F1345" i="4"/>
  <c r="G1345" i="4"/>
  <c r="H1345" i="4"/>
  <c r="B211" i="16"/>
  <c r="D211" i="16" s="1"/>
  <c r="F211" i="16"/>
  <c r="G211" i="16"/>
  <c r="H211" i="16"/>
  <c r="B889" i="7"/>
  <c r="D889" i="7" s="1"/>
  <c r="F889" i="7"/>
  <c r="G889" i="7"/>
  <c r="H889" i="7"/>
  <c r="B1342" i="5"/>
  <c r="D1342" i="5" s="1"/>
  <c r="F1342" i="5"/>
  <c r="G1342" i="5"/>
  <c r="H1342" i="5"/>
  <c r="B1345" i="3"/>
  <c r="D1345" i="3" s="1"/>
  <c r="F1345" i="3"/>
  <c r="G1345" i="3"/>
  <c r="H1345" i="3"/>
  <c r="B1347" i="2"/>
  <c r="D1347" i="2" s="1"/>
  <c r="F1347" i="2"/>
  <c r="G1347" i="2"/>
  <c r="H1347" i="2"/>
  <c r="B39" i="17"/>
  <c r="D39" i="17" s="1"/>
  <c r="F39" i="17"/>
  <c r="G39" i="17"/>
  <c r="B224" i="15"/>
  <c r="D224" i="15" s="1"/>
  <c r="F224" i="15"/>
  <c r="G224" i="15"/>
  <c r="B210" i="16" l="1"/>
  <c r="D210" i="16" s="1"/>
  <c r="F210" i="16"/>
  <c r="G210" i="16"/>
  <c r="H210" i="16"/>
  <c r="B888" i="7"/>
  <c r="D888" i="7" s="1"/>
  <c r="F888" i="7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B223" i="15"/>
  <c r="D223" i="15" s="1"/>
  <c r="F223" i="15"/>
  <c r="G223" i="15"/>
  <c r="B209" i="16" l="1"/>
  <c r="D209" i="16" s="1"/>
  <c r="F209" i="16"/>
  <c r="G209" i="16"/>
  <c r="H209" i="16"/>
  <c r="G887" i="7"/>
  <c r="B887" i="7"/>
  <c r="D887" i="7" s="1"/>
  <c r="F887" i="7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B222" i="15"/>
  <c r="D222" i="15" s="1"/>
  <c r="F222" i="15"/>
  <c r="G222" i="15"/>
  <c r="B208" i="16" l="1"/>
  <c r="D208" i="16" s="1"/>
  <c r="F208" i="16"/>
  <c r="G208" i="16"/>
  <c r="H208" i="16"/>
  <c r="G886" i="7"/>
  <c r="B886" i="7"/>
  <c r="D886" i="7" s="1"/>
  <c r="F886" i="7"/>
  <c r="H886" i="7"/>
  <c r="B1339" i="5"/>
  <c r="D1339" i="5" s="1"/>
  <c r="F1339" i="5"/>
  <c r="G1339" i="5"/>
  <c r="H1339" i="5"/>
  <c r="B1342" i="4"/>
  <c r="D1342" i="4" s="1"/>
  <c r="F1342" i="4"/>
  <c r="G1342" i="4"/>
  <c r="H1342" i="4"/>
  <c r="B1342" i="3"/>
  <c r="D1342" i="3" s="1"/>
  <c r="F1342" i="3"/>
  <c r="G1342" i="3"/>
  <c r="H1342" i="3"/>
  <c r="B1344" i="2"/>
  <c r="D1344" i="2" s="1"/>
  <c r="F1344" i="2"/>
  <c r="G1344" i="2"/>
  <c r="H1344" i="2"/>
  <c r="B36" i="17"/>
  <c r="D36" i="17" s="1"/>
  <c r="F36" i="17"/>
  <c r="G36" i="17"/>
  <c r="B221" i="15"/>
  <c r="D221" i="15" s="1"/>
  <c r="F221" i="15"/>
  <c r="G221" i="15"/>
  <c r="B207" i="16" l="1"/>
  <c r="D207" i="16" s="1"/>
  <c r="F207" i="16"/>
  <c r="G207" i="16"/>
  <c r="H207" i="16"/>
  <c r="B885" i="7"/>
  <c r="D885" i="7" s="1"/>
  <c r="F885" i="7"/>
  <c r="G885" i="7"/>
  <c r="H885" i="7"/>
  <c r="B1338" i="5"/>
  <c r="D1338" i="5" s="1"/>
  <c r="F1338" i="5"/>
  <c r="G1338" i="5"/>
  <c r="H1338" i="5"/>
  <c r="B1341" i="4"/>
  <c r="D1341" i="4" s="1"/>
  <c r="F1341" i="4"/>
  <c r="G1341" i="4"/>
  <c r="H1341" i="4"/>
  <c r="B1341" i="3"/>
  <c r="D1341" i="3" s="1"/>
  <c r="F1341" i="3"/>
  <c r="G1341" i="3"/>
  <c r="H1341" i="3"/>
  <c r="B1343" i="2"/>
  <c r="D1343" i="2" s="1"/>
  <c r="F1343" i="2"/>
  <c r="G1343" i="2"/>
  <c r="H1343" i="2"/>
  <c r="B35" i="17"/>
  <c r="D35" i="17" s="1"/>
  <c r="F35" i="17"/>
  <c r="G35" i="17"/>
  <c r="B220" i="15"/>
  <c r="D220" i="15" s="1"/>
  <c r="F220" i="15"/>
  <c r="G220" i="15"/>
  <c r="B206" i="16" l="1"/>
  <c r="D206" i="16" s="1"/>
  <c r="F206" i="16"/>
  <c r="G206" i="16"/>
  <c r="H206" i="16"/>
  <c r="B884" i="7"/>
  <c r="D884" i="7" s="1"/>
  <c r="F884" i="7"/>
  <c r="G884" i="7"/>
  <c r="H884" i="7"/>
  <c r="B1337" i="5"/>
  <c r="D1337" i="5" s="1"/>
  <c r="F1337" i="5"/>
  <c r="G1337" i="5"/>
  <c r="H1337" i="5"/>
  <c r="B1340" i="4"/>
  <c r="D1340" i="4" s="1"/>
  <c r="F1340" i="4"/>
  <c r="G1340" i="4"/>
  <c r="H1340" i="4"/>
  <c r="B1340" i="3"/>
  <c r="D1340" i="3" s="1"/>
  <c r="F1340" i="3"/>
  <c r="G1340" i="3"/>
  <c r="H1340" i="3"/>
  <c r="B1342" i="2"/>
  <c r="D1342" i="2" s="1"/>
  <c r="F1342" i="2"/>
  <c r="G1342" i="2"/>
  <c r="H1342" i="2"/>
  <c r="B34" i="17"/>
  <c r="D34" i="17" s="1"/>
  <c r="F34" i="17"/>
  <c r="G34" i="17"/>
  <c r="B219" i="15"/>
  <c r="D219" i="15" s="1"/>
  <c r="F219" i="15"/>
  <c r="G219" i="15"/>
  <c r="B205" i="16" l="1"/>
  <c r="D205" i="16" s="1"/>
  <c r="F205" i="16"/>
  <c r="G205" i="16"/>
  <c r="H205" i="16"/>
  <c r="B883" i="7"/>
  <c r="D883" i="7" s="1"/>
  <c r="F883" i="7"/>
  <c r="G883" i="7"/>
  <c r="H883" i="7"/>
  <c r="B1336" i="5"/>
  <c r="D1336" i="5" s="1"/>
  <c r="F1336" i="5"/>
  <c r="G1336" i="5"/>
  <c r="H1336" i="5"/>
  <c r="B1339" i="4"/>
  <c r="D1339" i="4"/>
  <c r="F1339" i="4"/>
  <c r="G1339" i="4"/>
  <c r="H1339" i="4"/>
  <c r="B1339" i="3"/>
  <c r="D1339" i="3" s="1"/>
  <c r="F1339" i="3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B1337" i="4"/>
  <c r="D1337" i="4" s="1"/>
  <c r="F1337" i="4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<sst xmlns="http://schemas.openxmlformats.org/spreadsheetml/2006/main" count="4615" uniqueCount="1039">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</sst>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165" fontId="26" fillId="0" borderId="1" xfId="0" applyNumberFormat="1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58432"/>
        <c:axId val="55059968"/>
      </c:areaChart>
      <c:dateAx>
        <c:axId val="550584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059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0599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584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37440"/>
        <c:axId val="81438976"/>
      </c:areaChart>
      <c:dateAx>
        <c:axId val="814374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4389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43897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4374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71360"/>
        <c:axId val="81472896"/>
      </c:areaChart>
      <c:dateAx>
        <c:axId val="8147136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4728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47289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4713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92992"/>
        <c:axId val="81507072"/>
      </c:areaChart>
      <c:dateAx>
        <c:axId val="814929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5070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50707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4929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54816"/>
        <c:axId val="81156352"/>
      </c:areaChart>
      <c:dateAx>
        <c:axId val="8115481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1563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1563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548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72352"/>
        <c:axId val="81173888"/>
      </c:areaChart>
      <c:dateAx>
        <c:axId val="8117235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17388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117388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723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39424"/>
        <c:axId val="81261696"/>
      </c:areaChart>
      <c:dateAx>
        <c:axId val="812394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261696"/>
        <c:crosses val="autoZero"/>
        <c:auto val="1"/>
        <c:lblOffset val="100"/>
        <c:baseTimeUnit val="days"/>
      </c:dateAx>
      <c:valAx>
        <c:axId val="8126169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23942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92320"/>
        <c:axId val="83593856"/>
      </c:areaChart>
      <c:dateAx>
        <c:axId val="835923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593856"/>
        <c:crosses val="autoZero"/>
        <c:auto val="1"/>
        <c:lblOffset val="100"/>
        <c:baseTimeUnit val="days"/>
      </c:dateAx>
      <c:valAx>
        <c:axId val="835938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5923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06144"/>
        <c:axId val="83612032"/>
      </c:areaChart>
      <c:dateAx>
        <c:axId val="83606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612032"/>
        <c:crosses val="autoZero"/>
        <c:auto val="1"/>
        <c:lblOffset val="100"/>
        <c:baseTimeUnit val="days"/>
      </c:dateAx>
      <c:valAx>
        <c:axId val="836120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6061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03616"/>
        <c:axId val="83905152"/>
      </c:areaChart>
      <c:dateAx>
        <c:axId val="83903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05152"/>
        <c:crosses val="autoZero"/>
        <c:auto val="1"/>
        <c:lblOffset val="100"/>
        <c:baseTimeUnit val="days"/>
      </c:dateAx>
      <c:valAx>
        <c:axId val="8390515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036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7440"/>
        <c:axId val="83935616"/>
      </c:lineChart>
      <c:dateAx>
        <c:axId val="83917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35616"/>
        <c:crosses val="autoZero"/>
        <c:auto val="1"/>
        <c:lblOffset val="100"/>
        <c:baseTimeUnit val="days"/>
      </c:dateAx>
      <c:valAx>
        <c:axId val="839356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1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88256"/>
        <c:axId val="55089792"/>
      </c:areaChart>
      <c:dateAx>
        <c:axId val="5508825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0897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508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882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8928"/>
        <c:axId val="83790464"/>
      </c:areaChart>
      <c:dateAx>
        <c:axId val="83788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790464"/>
        <c:crosses val="autoZero"/>
        <c:auto val="1"/>
        <c:lblOffset val="100"/>
        <c:baseTimeUnit val="days"/>
      </c:dateAx>
      <c:valAx>
        <c:axId val="837904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889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3392"/>
        <c:axId val="84685184"/>
      </c:areaChart>
      <c:dateAx>
        <c:axId val="84683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685184"/>
        <c:crosses val="autoZero"/>
        <c:auto val="1"/>
        <c:lblOffset val="100"/>
        <c:baseTimeUnit val="days"/>
      </c:dateAx>
      <c:valAx>
        <c:axId val="8468518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833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7472"/>
        <c:axId val="84699008"/>
      </c:barChart>
      <c:dateAx>
        <c:axId val="84697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99008"/>
        <c:crosses val="autoZero"/>
        <c:auto val="1"/>
        <c:lblOffset val="100"/>
        <c:baseTimeUnit val="days"/>
      </c:dateAx>
      <c:valAx>
        <c:axId val="846990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9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13696"/>
        <c:axId val="55013760"/>
      </c:areaChart>
      <c:dateAx>
        <c:axId val="39213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55013760"/>
        <c:crosses val="autoZero"/>
        <c:auto val="1"/>
        <c:lblOffset val="100"/>
        <c:baseTimeUnit val="days"/>
      </c:dateAx>
      <c:valAx>
        <c:axId val="5501376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21369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44800"/>
        <c:axId val="83646336"/>
      </c:areaChart>
      <c:dateAx>
        <c:axId val="83644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646336"/>
        <c:crosses val="autoZero"/>
        <c:auto val="1"/>
        <c:lblOffset val="100"/>
        <c:baseTimeUnit val="days"/>
      </c:dateAx>
      <c:valAx>
        <c:axId val="8364633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6448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5360"/>
        <c:axId val="84096896"/>
      </c:lineChart>
      <c:catAx>
        <c:axId val="84095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96896"/>
        <c:crosses val="autoZero"/>
        <c:auto val="1"/>
        <c:lblAlgn val="ctr"/>
        <c:lblOffset val="100"/>
        <c:noMultiLvlLbl val="0"/>
      </c:catAx>
      <c:valAx>
        <c:axId val="8409689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953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33760"/>
        <c:axId val="84135296"/>
      </c:lineChart>
      <c:dateAx>
        <c:axId val="84133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35296"/>
        <c:crosses val="autoZero"/>
        <c:auto val="1"/>
        <c:lblOffset val="100"/>
        <c:baseTimeUnit val="days"/>
      </c:dateAx>
      <c:valAx>
        <c:axId val="841352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3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15168"/>
        <c:axId val="84616704"/>
      </c:areaChart>
      <c:dateAx>
        <c:axId val="84615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616704"/>
        <c:crosses val="autoZero"/>
        <c:auto val="1"/>
        <c:lblOffset val="100"/>
        <c:baseTimeUnit val="days"/>
      </c:dateAx>
      <c:valAx>
        <c:axId val="8461670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1516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43680"/>
        <c:axId val="84745216"/>
      </c:areaChart>
      <c:dateAx>
        <c:axId val="84743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745216"/>
        <c:crosses val="autoZero"/>
        <c:auto val="1"/>
        <c:lblOffset val="100"/>
        <c:baseTimeUnit val="days"/>
      </c:dateAx>
      <c:valAx>
        <c:axId val="847452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436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44512"/>
        <c:axId val="84546304"/>
      </c:lineChart>
      <c:dateAx>
        <c:axId val="845445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46304"/>
        <c:crosses val="autoZero"/>
        <c:auto val="1"/>
        <c:lblOffset val="100"/>
        <c:baseTimeUnit val="days"/>
      </c:dateAx>
      <c:valAx>
        <c:axId val="845463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445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49920"/>
        <c:axId val="75255808"/>
      </c:areaChart>
      <c:dateAx>
        <c:axId val="752499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2558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25580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2499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06016"/>
        <c:axId val="86007808"/>
      </c:areaChart>
      <c:dateAx>
        <c:axId val="860060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6007808"/>
        <c:crosses val="autoZero"/>
        <c:auto val="1"/>
        <c:lblOffset val="100"/>
        <c:baseTimeUnit val="days"/>
      </c:dateAx>
      <c:valAx>
        <c:axId val="860078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060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77120"/>
        <c:axId val="91478656"/>
      </c:areaChart>
      <c:dateAx>
        <c:axId val="91477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478656"/>
        <c:crosses val="autoZero"/>
        <c:auto val="1"/>
        <c:lblOffset val="100"/>
        <c:baseTimeUnit val="days"/>
      </c:dateAx>
      <c:valAx>
        <c:axId val="914786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771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4624"/>
        <c:axId val="90796416"/>
      </c:lineChart>
      <c:dateAx>
        <c:axId val="90794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96416"/>
        <c:crosses val="autoZero"/>
        <c:auto val="1"/>
        <c:lblOffset val="100"/>
        <c:baseTimeUnit val="days"/>
      </c:dateAx>
      <c:valAx>
        <c:axId val="9079641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946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40896"/>
        <c:axId val="84642432"/>
      </c:areaChart>
      <c:dateAx>
        <c:axId val="84640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642432"/>
        <c:crosses val="autoZero"/>
        <c:auto val="1"/>
        <c:lblOffset val="100"/>
        <c:baseTimeUnit val="days"/>
      </c:dateAx>
      <c:valAx>
        <c:axId val="84642432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4089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35680"/>
        <c:axId val="91345664"/>
      </c:areaChart>
      <c:dateAx>
        <c:axId val="91335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345664"/>
        <c:crosses val="autoZero"/>
        <c:auto val="1"/>
        <c:lblOffset val="100"/>
        <c:baseTimeUnit val="days"/>
      </c:dateAx>
      <c:valAx>
        <c:axId val="9134566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356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41632"/>
        <c:axId val="91143168"/>
      </c:areaChart>
      <c:dateAx>
        <c:axId val="91141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143168"/>
        <c:crosses val="autoZero"/>
        <c:auto val="1"/>
        <c:lblOffset val="100"/>
        <c:baseTimeUnit val="days"/>
      </c:dateAx>
      <c:valAx>
        <c:axId val="9114316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4163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85632"/>
        <c:axId val="75287168"/>
      </c:areaChart>
      <c:dateAx>
        <c:axId val="752856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2871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28716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2856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07648"/>
        <c:axId val="75317632"/>
      </c:areaChart>
      <c:dateAx>
        <c:axId val="7530764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3176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31763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3076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44128"/>
        <c:axId val="75350016"/>
      </c:areaChart>
      <c:catAx>
        <c:axId val="753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350016"/>
        <c:crosses val="autoZero"/>
        <c:auto val="1"/>
        <c:lblAlgn val="ctr"/>
        <c:lblOffset val="100"/>
        <c:noMultiLvlLbl val="0"/>
      </c:catAx>
      <c:valAx>
        <c:axId val="7535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3441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71488"/>
        <c:axId val="81081472"/>
      </c:areaChart>
      <c:dateAx>
        <c:axId val="810714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0814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108147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0714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10912"/>
        <c:axId val="81112448"/>
      </c:lineChart>
      <c:dateAx>
        <c:axId val="8111091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12448"/>
        <c:crosses val="autoZero"/>
        <c:auto val="1"/>
        <c:lblOffset val="100"/>
        <c:baseTimeUnit val="days"/>
      </c:dateAx>
      <c:valAx>
        <c:axId val="811124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1091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28448"/>
        <c:axId val="81421056"/>
      </c:lineChart>
      <c:dateAx>
        <c:axId val="8112844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421056"/>
        <c:crosses val="autoZero"/>
        <c:auto val="1"/>
        <c:lblOffset val="100"/>
        <c:baseTimeUnit val="days"/>
      </c:dateAx>
      <c:valAx>
        <c:axId val="814210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844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6" sqref="L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5" t="s">
        <v>1015</v>
      </c>
      <c r="B1" s="415"/>
      <c r="C1" s="415"/>
      <c r="D1" s="415"/>
      <c r="E1" s="415"/>
      <c r="F1" s="415"/>
      <c r="G1" s="415"/>
      <c r="H1" s="415"/>
      <c r="I1" s="415"/>
      <c r="J1" s="139"/>
      <c r="K1" s="302"/>
      <c r="L1" s="177"/>
      <c r="M1" s="140"/>
    </row>
    <row r="2" spans="1:13" x14ac:dyDescent="0.25">
      <c r="A2" s="416" t="s">
        <v>21</v>
      </c>
      <c r="B2" s="416"/>
      <c r="C2" s="416"/>
      <c r="D2" s="416"/>
      <c r="E2" s="394">
        <v>43676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47305</v>
      </c>
      <c r="E5" s="296">
        <f>+IF(ISERROR(VLOOKUP($E$2,Cu!$A$5:$H$1642,7,0)),0,VLOOKUP($E$2,Cu!$A$5:$H$1642,7,0))</f>
        <v>385</v>
      </c>
      <c r="F5" s="291" t="s">
        <v>3</v>
      </c>
      <c r="G5" s="290">
        <f>+IF(ISERROR(VLOOKUP($E$2,Cu!$A$5:$H$1642,2,0)),0,VLOOKUP($E$2,Cu!$A$5:$H$1642,2,0))</f>
        <v>6866.0862800196237</v>
      </c>
      <c r="H5" s="290">
        <f>+IF(ISERROR(VLOOKUP($E$2,Cu!$A$5:$H$1642,4,0)),0,VLOOKUP($E$2,Cu!$A$5:$H$1642,4,0))</f>
        <v>5868.4498119825848</v>
      </c>
      <c r="I5" s="404">
        <f>+IF(ISERROR(VLOOKUP($E$2,Cu!$A$5:$H$1999,5,0)),0,VLOOKUP($E$2,Cu!$A$5:$H$1999,5,0))</f>
        <v>5949.5</v>
      </c>
      <c r="J5" s="387">
        <f>+IF(ISERROR(VLOOKUP($E$2,Cu!$A$5:$H$1642,8,0)),0,VLOOKUP($E$2,Cu!$A$5:$H$1642,8,0))</f>
        <v>4.5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16625</v>
      </c>
      <c r="E6" s="296">
        <f>+IF(ISERROR(VLOOKUP($E$2,Pb!$A$5:$H$1987,7,0)),0,VLOOKUP($E$2,Pb!$A$5:$H$1987,7,0))</f>
        <v>0</v>
      </c>
      <c r="F6" s="291" t="s">
        <v>3</v>
      </c>
      <c r="G6" s="290">
        <f>+IF(ISERROR(VLOOKUP($E$2,Pb!$A$5:$H$1987,2,0)),0,VLOOKUP($E$2,Pb!$A$5:$H$1987,2,0))</f>
        <v>2413.0363472217787</v>
      </c>
      <c r="H6" s="290">
        <f>+IF(ISERROR(VLOOKUP($E$2,Pb!$A$5:$H$1987,4,0)),0,VLOOKUP($E$2,Pb!$A$5:$H$1987,4,0))</f>
        <v>2062.4242283946828</v>
      </c>
      <c r="I6" s="404">
        <f>+IF(ISERROR(VLOOKUP($E$2,Pb!$A$5:$H$1987,5,0)),0,VLOOKUP($E$2,Pb!$A$5:$H$1987,5,0))</f>
        <v>2030</v>
      </c>
      <c r="J6" s="387">
        <f>+IF(ISERROR(VLOOKUP($E$2,Pb!$A$5:$H$1642,8,0)),0,VLOOKUP($E$2,Pb!$A$5:$H$1642,8,0))</f>
        <v>-45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3894</v>
      </c>
      <c r="E7" s="296">
        <f>+IF(ISERROR(VLOOKUP($E$2,Ag!$A$5:$H$1986,7,0)),0,VLOOKUP($E$2,Ag!$A$5:$H$1986,7,0))</f>
        <v>0</v>
      </c>
      <c r="F7" s="291" t="s">
        <v>6</v>
      </c>
      <c r="G7" s="290">
        <f>+IF(ISERROR(VLOOKUP($E$2,Ag!$A$5:$H$1517,2,0)),0,VLOOKUP($E$2,Ag!$A$5:$H$1517,2,0))</f>
        <v>565.19479916280341</v>
      </c>
      <c r="H7" s="290">
        <f>+IF(ISERROR(VLOOKUP($E$2,Ag!$A$5:$H$1517,4,0)),0,VLOOKUP($E$2,Ag!$A$5:$H$1517,4,0))</f>
        <v>483.072477916926</v>
      </c>
      <c r="I7" s="404">
        <f>+IF(ISERROR(VLOOKUP($E$2,Ag!$A$5:$H$1517,5,0)),0,VLOOKUP($E$2,Ag!$A$5:$H$1517,5,0))</f>
        <v>527.27</v>
      </c>
      <c r="J7" s="387">
        <f>+IF(ISERROR(VLOOKUP($E$2,Ag!$A$5:$H$1642,8,0)),0,VLOOKUP($E$2,Ag!$A$5:$H$1642,8,0))</f>
        <v>0.48000000000001819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19710</v>
      </c>
      <c r="E8" s="296">
        <f>+IF(ISERROR(VLOOKUP($E$2,Zn!$A$5:$H$2994,7,0)),0,VLOOKUP($E$2,Zn!$A$5:$H$2994,7,0))</f>
        <v>230</v>
      </c>
      <c r="F8" s="291" t="s">
        <v>3</v>
      </c>
      <c r="G8" s="290">
        <f>+IF(ISERROR(VLOOKUP($E$2,Zn!$A$5:$H$2994,2,0)),0,VLOOKUP($E$2,Zn!$A$5:$H$2994,2,0))</f>
        <v>2860.8088062400757</v>
      </c>
      <c r="H8" s="290">
        <f>+IF(ISERROR(VLOOKUP($E$2,Zn!$A$5:$H$2994,4,0)),0,VLOOKUP($E$2,Zn!$A$5:$H$2994,4,0))</f>
        <v>2445.1357318291248</v>
      </c>
      <c r="I8" s="404">
        <f>+IF(ISERROR(VLOOKUP($E$2,Zn!$A$5:$H$2994,5,0)),0,VLOOKUP($E$2,Zn!$A$5:$H$2994,5,0))</f>
        <v>2472</v>
      </c>
      <c r="J8" s="387">
        <f>+IF(ISERROR(VLOOKUP($E$2,Zn!$A$5:$H$1642,8,0)),0,VLOOKUP($E$2,Zn!$A$5:$H$1642,8,0))</f>
        <v>49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112800</v>
      </c>
      <c r="E9" s="296">
        <f>+IF(ISERROR(VLOOKUP($E$2,Ni!$A$6:$H$2996,7,0)),0,VLOOKUP($E$2,Ni!$A$6:$H$2996,7,0))</f>
        <v>1800</v>
      </c>
      <c r="F9" s="291" t="s">
        <v>3</v>
      </c>
      <c r="G9" s="290">
        <f>+IF(ISERROR(VLOOKUP($E$2,Ni!$A$6:$H$2996,2,0)),0,VLOOKUP($E$2,Ni!$A$6:$H$2996,2,0))</f>
        <v>16372.360900247617</v>
      </c>
      <c r="H9" s="290">
        <f>+IF(ISERROR(VLOOKUP($E$2,Ni!$A$6:$H$2996,4,0)),0,VLOOKUP($E$2,Ni!$A$6:$H$2996,4,0))</f>
        <v>13993.470854912493</v>
      </c>
      <c r="I9" s="404">
        <f>+IF(ISERROR(VLOOKUP($E$2,Ni!$A$6:$H$2996,5,0)),0,VLOOKUP($E$2,Ni!$A$6:$H$2996,5,0))</f>
        <v>13990</v>
      </c>
      <c r="J9" s="387">
        <f>+IF(ISERROR(VLOOKUP($E$2,Ni!$A$5:$H$1642,8,0)),0,VLOOKUP($E$2,Ni!$A$5:$H$1642,8,0))</f>
        <v>-70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261.26107819544069</v>
      </c>
      <c r="H10" s="290">
        <f>+IF(ISERROR(VLOOKUP($E$2,Coke!$A$6:$H$2997,4,0)),0,VLOOKUP($E$2,Coke!$A$6:$H$2997,4,0))</f>
        <v>223.30006683370999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3985</v>
      </c>
      <c r="E11" s="296">
        <f>+IF(ISERROR(VLOOKUP($E$2,Steel!$A$6:$H$2995,7,0)),0,VLOOKUP($E$2,Steel!$A$6:$H$2995,7,0))</f>
        <v>-40</v>
      </c>
      <c r="F11" s="291" t="s">
        <v>3</v>
      </c>
      <c r="G11" s="290">
        <f>+IF(ISERROR(VLOOKUP($E$2,Steel!$A$6:$H$2995,2,0)),0,VLOOKUP($E$2,Steel!$A$6:$H$2995,2,0))</f>
        <v>578.40299811601733</v>
      </c>
      <c r="H11" s="290">
        <f>+IF(ISERROR(VLOOKUP($E$2,Steel!$A$6:$H$2995,4,0)),0,VLOOKUP($E$2,Steel!$A$6:$H$2995,4,0))</f>
        <v>494.36153685129688</v>
      </c>
      <c r="I11" s="404">
        <f>+IF(ISERROR(VLOOKUP($E$2,Steel!$A$6:$H$2995,5,0)),0,VLOOKUP($E$2,Steel!$A$6:$H$2995,5,0))</f>
        <v>469</v>
      </c>
      <c r="J11" s="387">
        <f>+IF(ISERROR(VLOOKUP($E$2,Steel!$A$5:$H$1642,8,0)),0,VLOOKUP($E$2,Steel!$A$5:$H$1642,8,0))</f>
        <v>0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893</v>
      </c>
      <c r="E12" s="296">
        <f>+IF(ISERROR(VLOOKUP($E$2,'Quặng Sắt'!$A$6:$H$2995,7,0)),0,VLOOKUP($E$2,'Quặng Sắt'!$A$6:$H$2995,7,0))</f>
        <v>9</v>
      </c>
      <c r="F12" s="291" t="s">
        <v>2</v>
      </c>
      <c r="G12" s="290">
        <f>+IF(ISERROR(VLOOKUP($E$2,'Quặng Sắt'!$A$6:$H$2995,2,0)),0,VLOOKUP($E$2,'Quặng Sắt'!$A$6:$H$2995,2,0))</f>
        <v>129.61452379362697</v>
      </c>
      <c r="H12" s="290">
        <f>+IF(ISERROR(VLOOKUP($E$2,'Quặng Sắt'!$A$6:$H$2995,4,0)),0,VLOOKUP($E$2,'Quặng Sắt'!$A$6:$H$2995,4,0))</f>
        <v>110.78164426805725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3398</v>
      </c>
      <c r="E16" s="417" t="s">
        <v>1000</v>
      </c>
      <c r="F16" s="417"/>
      <c r="G16" s="417"/>
      <c r="H16" s="417"/>
      <c r="I16" s="417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23260</v>
      </c>
      <c r="E17" s="417" t="s">
        <v>1003</v>
      </c>
      <c r="F17" s="417"/>
      <c r="G17" s="417"/>
      <c r="H17" s="417"/>
      <c r="I17" s="417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6.8896600000000001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8" t="s">
        <v>17</v>
      </c>
      <c r="B19" s="418"/>
      <c r="C19" s="418"/>
      <c r="D19" s="418"/>
      <c r="E19" s="418"/>
      <c r="F19" s="418"/>
      <c r="G19" s="418"/>
      <c r="H19" s="418"/>
      <c r="I19" s="418"/>
    </row>
    <row r="20" spans="1:12" ht="15.75" customHeight="1" x14ac:dyDescent="0.25">
      <c r="A20" s="412" t="s">
        <v>656</v>
      </c>
      <c r="B20" s="413"/>
      <c r="C20" s="412" t="s">
        <v>18</v>
      </c>
      <c r="D20" s="414"/>
      <c r="E20" s="414"/>
      <c r="F20" s="414"/>
      <c r="G20" s="414"/>
      <c r="H20" s="414"/>
      <c r="I20" s="414"/>
    </row>
    <row r="35" spans="1:12" ht="15" customHeight="1" x14ac:dyDescent="0.25">
      <c r="A35" s="410" t="s">
        <v>657</v>
      </c>
      <c r="B35" s="410"/>
      <c r="C35" s="411" t="s">
        <v>4</v>
      </c>
      <c r="D35" s="411"/>
      <c r="E35" s="411"/>
      <c r="F35" s="411"/>
      <c r="G35" s="411"/>
      <c r="H35" s="411"/>
      <c r="I35" s="411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0" t="s">
        <v>705</v>
      </c>
      <c r="B50" s="410"/>
      <c r="C50" s="411" t="s">
        <v>706</v>
      </c>
      <c r="D50" s="411"/>
      <c r="E50" s="411"/>
      <c r="F50" s="411"/>
      <c r="G50" s="411"/>
      <c r="H50" s="411"/>
      <c r="I50" s="411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0" t="s">
        <v>721</v>
      </c>
      <c r="B68" s="410"/>
      <c r="C68" s="411" t="s">
        <v>722</v>
      </c>
      <c r="D68" s="411"/>
      <c r="E68" s="411"/>
      <c r="F68" s="411"/>
      <c r="G68" s="411"/>
      <c r="H68" s="411"/>
      <c r="I68" s="411"/>
    </row>
    <row r="83" spans="1:9" x14ac:dyDescent="0.25">
      <c r="A83" s="410" t="s">
        <v>759</v>
      </c>
      <c r="B83" s="410"/>
      <c r="C83" s="411" t="s">
        <v>760</v>
      </c>
      <c r="D83" s="411"/>
      <c r="E83" s="411"/>
      <c r="F83" s="411"/>
      <c r="G83" s="411"/>
      <c r="H83" s="411"/>
      <c r="I83" s="411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7"/>
  <sheetViews>
    <sheetView workbookViewId="0">
      <pane ySplit="3" topLeftCell="A1123" activePane="bottomLeft" state="frozen"/>
      <selection pane="bottomLeft" activeCell="D1138" sqref="D1138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7" t="s">
        <v>1016</v>
      </c>
      <c r="B1" s="428"/>
      <c r="C1" s="428"/>
      <c r="D1" s="428"/>
      <c r="E1" s="428"/>
      <c r="F1" s="428"/>
      <c r="G1" s="428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  <row r="1135" spans="1:2" x14ac:dyDescent="0.25">
      <c r="A1135" s="205">
        <v>43672</v>
      </c>
      <c r="B1135" s="305">
        <v>6.8786199999999997</v>
      </c>
    </row>
    <row r="1136" spans="1:2" x14ac:dyDescent="0.25">
      <c r="A1136" s="205">
        <v>43675</v>
      </c>
      <c r="B1136" s="305">
        <v>6.8978400000000004</v>
      </c>
    </row>
    <row r="1137" spans="1:2" x14ac:dyDescent="0.25">
      <c r="A1137" s="205">
        <v>43676</v>
      </c>
      <c r="B1137" s="305">
        <v>6.8896600000000001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01" activePane="bottomLeft" state="frozen"/>
      <selection pane="bottomLeft" activeCell="H612" sqref="H612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350">
        <v>43672</v>
      </c>
      <c r="B616" s="297">
        <v>23270</v>
      </c>
    </row>
    <row r="617" spans="1:2" ht="15.75" x14ac:dyDescent="0.25">
      <c r="A617" s="350">
        <v>43675</v>
      </c>
      <c r="B617" s="297">
        <v>23280</v>
      </c>
    </row>
    <row r="618" spans="1:2" ht="15.75" x14ac:dyDescent="0.25">
      <c r="A618" s="350">
        <v>43676</v>
      </c>
      <c r="B618" s="297">
        <v>23260</v>
      </c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pane ySplit="3" topLeftCell="A481" activePane="bottomLeft" state="frozen"/>
      <selection pane="bottomLeft" activeCell="D500" sqref="D500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9" t="s">
        <v>1014</v>
      </c>
      <c r="B1" s="430"/>
      <c r="C1" s="430"/>
      <c r="D1" s="430"/>
      <c r="E1" s="430"/>
      <c r="F1" s="430"/>
      <c r="G1" s="430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271">
        <v>43672</v>
      </c>
      <c r="B496" s="272">
        <v>3405</v>
      </c>
    </row>
    <row r="497" spans="1:2" x14ac:dyDescent="0.25">
      <c r="A497" s="271">
        <v>43675</v>
      </c>
      <c r="B497" s="272">
        <v>3398</v>
      </c>
    </row>
    <row r="498" spans="1:2" x14ac:dyDescent="0.25">
      <c r="A498" s="271">
        <v>43676</v>
      </c>
      <c r="B498" s="272">
        <v>3398</v>
      </c>
    </row>
    <row r="499" spans="1:2" x14ac:dyDescent="0.25">
      <c r="A499" s="406"/>
      <c r="B499" s="272"/>
    </row>
    <row r="500" spans="1:2" x14ac:dyDescent="0.25">
      <c r="A500" s="406"/>
      <c r="B500" s="407"/>
    </row>
    <row r="501" spans="1:2" x14ac:dyDescent="0.25">
      <c r="A501" s="406"/>
      <c r="B501" s="407"/>
    </row>
    <row r="502" spans="1:2" x14ac:dyDescent="0.25">
      <c r="A502" s="406"/>
      <c r="B502" s="407"/>
    </row>
    <row r="503" spans="1:2" x14ac:dyDescent="0.25">
      <c r="A503" s="406"/>
      <c r="B50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40" activePane="bottomLeft" state="frozen"/>
      <selection pane="bottomLeft" activeCell="O1347" sqref="O1347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20" t="s">
        <v>750</v>
      </c>
      <c r="C3" s="421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5949.5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51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51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51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51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205">
        <v>43672</v>
      </c>
      <c r="B1349" s="37">
        <f t="shared" si="56"/>
        <v>6828.4045346304929</v>
      </c>
      <c r="C1349" s="231">
        <v>46970</v>
      </c>
      <c r="D1349" s="37">
        <f t="shared" si="57"/>
        <v>5836.2431919918745</v>
      </c>
      <c r="E1349" s="231">
        <v>6010</v>
      </c>
      <c r="F1349" s="152">
        <f>USD_CNY!B1135</f>
        <v>6.8786199999999997</v>
      </c>
      <c r="G1349" s="144">
        <f t="shared" si="54"/>
        <v>-40</v>
      </c>
      <c r="H1349" s="385">
        <f t="shared" si="58"/>
        <v>30</v>
      </c>
    </row>
    <row r="1350" spans="1:8" x14ac:dyDescent="0.25">
      <c r="A1350" s="205">
        <v>43675</v>
      </c>
      <c r="B1350" s="37">
        <f t="shared" si="56"/>
        <v>6802.1293622351341</v>
      </c>
      <c r="C1350" s="231">
        <v>46920</v>
      </c>
      <c r="D1350" s="37">
        <f t="shared" si="57"/>
        <v>5813.785779688149</v>
      </c>
      <c r="E1350" s="231">
        <v>5945</v>
      </c>
      <c r="F1350" s="152">
        <f>USD_CNY!B1136</f>
        <v>6.8978400000000004</v>
      </c>
      <c r="G1350" s="144">
        <f t="shared" si="54"/>
        <v>-50</v>
      </c>
      <c r="H1350" s="385">
        <f t="shared" si="58"/>
        <v>-65</v>
      </c>
    </row>
    <row r="1351" spans="1:8" x14ac:dyDescent="0.25">
      <c r="A1351" s="205">
        <v>43676</v>
      </c>
      <c r="B1351" s="37">
        <f t="shared" si="56"/>
        <v>6866.0862800196237</v>
      </c>
      <c r="C1351" s="231">
        <v>47305</v>
      </c>
      <c r="D1351" s="37">
        <f t="shared" si="57"/>
        <v>5868.4498119825848</v>
      </c>
      <c r="E1351" s="231">
        <v>5949.5</v>
      </c>
      <c r="F1351" s="152">
        <f>USD_CNY!B1137</f>
        <v>6.8896600000000001</v>
      </c>
      <c r="G1351" s="144">
        <f t="shared" si="54"/>
        <v>385</v>
      </c>
      <c r="H1351" s="385">
        <f t="shared" si="58"/>
        <v>4.5</v>
      </c>
    </row>
    <row r="1352" spans="1:8" x14ac:dyDescent="0.25">
      <c r="A1352" s="181"/>
      <c r="B1352" s="37"/>
      <c r="C1352" s="231"/>
      <c r="D1352" s="37"/>
      <c r="E1352" s="231"/>
      <c r="F1352" s="37"/>
    </row>
    <row r="1353" spans="1:8" x14ac:dyDescent="0.25">
      <c r="A1353" s="181"/>
      <c r="B1353" s="37"/>
      <c r="C1353" s="231"/>
      <c r="D1353" s="37"/>
      <c r="E1353" s="231"/>
      <c r="F1353" s="37"/>
    </row>
    <row r="1354" spans="1:8" x14ac:dyDescent="0.25">
      <c r="A1354" s="181"/>
      <c r="B1354" s="37"/>
      <c r="C1354" s="231"/>
      <c r="D1354" s="37"/>
      <c r="E1354" s="231"/>
      <c r="F1354" s="37"/>
    </row>
    <row r="1355" spans="1:8" x14ac:dyDescent="0.25">
      <c r="A1355" s="181"/>
      <c r="B1355" s="37"/>
      <c r="C1355" s="231"/>
      <c r="D1355" s="37"/>
      <c r="E1355" s="231"/>
      <c r="F1355" s="37"/>
    </row>
    <row r="1356" spans="1:8" x14ac:dyDescent="0.25">
      <c r="A1356" s="181"/>
      <c r="B1356" s="37"/>
      <c r="C1356" s="231"/>
      <c r="D1356" s="37"/>
      <c r="E1356" s="231"/>
      <c r="F1356" s="37"/>
    </row>
    <row r="1357" spans="1:8" x14ac:dyDescent="0.25">
      <c r="A1357" s="181"/>
      <c r="B1357" s="37"/>
      <c r="C1357" s="231"/>
      <c r="D1357" s="37"/>
      <c r="E1357" s="231"/>
      <c r="F1357" s="37"/>
    </row>
    <row r="1358" spans="1:8" x14ac:dyDescent="0.25">
      <c r="A1358" s="181"/>
      <c r="B1358" s="37"/>
      <c r="C1358" s="231"/>
      <c r="D1358" s="37"/>
      <c r="E1358" s="231"/>
      <c r="F1358" s="37"/>
    </row>
    <row r="1359" spans="1:8" x14ac:dyDescent="0.25">
      <c r="A1359" s="181"/>
      <c r="B1359" s="37"/>
      <c r="C1359" s="231"/>
      <c r="D1359" s="37"/>
      <c r="E1359" s="231"/>
      <c r="F1359" s="37"/>
    </row>
    <row r="1360" spans="1:8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38" activePane="bottomLeft" state="frozen"/>
      <selection pane="bottomLeft" activeCell="J1344" sqref="J1344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2" t="s">
        <v>749</v>
      </c>
      <c r="B1" s="422"/>
      <c r="C1" s="422"/>
      <c r="D1" s="422"/>
      <c r="E1" s="422"/>
      <c r="F1" s="422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20" t="s">
        <v>659</v>
      </c>
      <c r="C3" s="421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49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49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49" si="59">+IF(F1329=0,"",C1329/F1329)</f>
        <v>2351.2215433039687</v>
      </c>
      <c r="C1329" s="37">
        <v>16150</v>
      </c>
      <c r="D1329" s="37">
        <f t="shared" ref="D1329:D1349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205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6">
        <f>USD_CNY!B1135</f>
        <v>6.8786199999999997</v>
      </c>
      <c r="G1347" s="144">
        <f t="shared" si="56"/>
        <v>125</v>
      </c>
      <c r="H1347" s="144">
        <f t="shared" si="58"/>
        <v>55.5</v>
      </c>
    </row>
    <row r="1348" spans="1:8" x14ac:dyDescent="0.25">
      <c r="A1348" s="205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6">
        <f>USD_CNY!B1136</f>
        <v>6.8978400000000004</v>
      </c>
      <c r="G1348" s="144">
        <f t="shared" si="56"/>
        <v>-75</v>
      </c>
      <c r="H1348" s="144">
        <f t="shared" si="58"/>
        <v>-48.5</v>
      </c>
    </row>
    <row r="1349" spans="1:8" x14ac:dyDescent="0.25">
      <c r="A1349" s="205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6">
        <f>USD_CNY!B1137</f>
        <v>6.8896600000000001</v>
      </c>
      <c r="G1349" s="144">
        <f t="shared" si="56"/>
        <v>0</v>
      </c>
      <c r="H1349" s="144">
        <f t="shared" si="58"/>
        <v>-45</v>
      </c>
    </row>
    <row r="1350" spans="1:8" x14ac:dyDescent="0.25">
      <c r="A1350" s="181"/>
      <c r="B1350" s="37"/>
      <c r="C1350" s="37"/>
      <c r="D1350" s="37"/>
      <c r="E1350" s="37"/>
      <c r="F1350" s="51"/>
    </row>
    <row r="1351" spans="1:8" x14ac:dyDescent="0.25">
      <c r="A1351" s="181"/>
      <c r="B1351" s="37"/>
      <c r="C1351" s="37"/>
      <c r="D1351" s="37"/>
      <c r="E1351" s="37"/>
      <c r="F1351" s="51"/>
    </row>
    <row r="1352" spans="1:8" x14ac:dyDescent="0.25">
      <c r="A1352" s="181"/>
      <c r="B1352" s="37"/>
      <c r="C1352" s="37"/>
      <c r="D1352" s="37"/>
      <c r="E1352" s="37"/>
      <c r="F1352" s="51"/>
    </row>
    <row r="1353" spans="1:8" x14ac:dyDescent="0.25">
      <c r="A1353" s="181"/>
      <c r="B1353" s="37"/>
      <c r="C1353" s="37"/>
      <c r="D1353" s="37"/>
      <c r="E1353" s="37"/>
      <c r="F1353" s="51"/>
    </row>
    <row r="1354" spans="1:8" x14ac:dyDescent="0.25">
      <c r="A1354" s="181"/>
      <c r="B1354" s="37"/>
      <c r="C1354" s="37"/>
      <c r="D1354" s="37"/>
      <c r="E1354" s="37"/>
      <c r="F1354" s="51"/>
    </row>
    <row r="1355" spans="1:8" x14ac:dyDescent="0.25">
      <c r="A1355" s="181"/>
      <c r="B1355" s="37"/>
      <c r="C1355" s="37"/>
      <c r="D1355" s="37"/>
      <c r="E1355" s="37"/>
      <c r="F1355" s="51"/>
    </row>
    <row r="1356" spans="1:8" x14ac:dyDescent="0.25">
      <c r="A1356" s="181"/>
      <c r="B1356" s="37"/>
      <c r="C1356" s="37"/>
      <c r="D1356" s="37"/>
      <c r="E1356" s="37"/>
      <c r="F1356" s="51"/>
    </row>
    <row r="1357" spans="1:8" x14ac:dyDescent="0.25">
      <c r="A1357" s="181"/>
      <c r="B1357" s="37"/>
      <c r="C1357" s="37"/>
      <c r="D1357" s="37"/>
      <c r="E1357" s="37"/>
      <c r="F1357" s="51"/>
    </row>
    <row r="1358" spans="1:8" x14ac:dyDescent="0.25">
      <c r="A1358" s="181"/>
      <c r="B1358" s="37"/>
      <c r="C1358" s="37"/>
      <c r="D1358" s="37"/>
      <c r="E1358" s="37"/>
      <c r="F1358" s="51"/>
    </row>
    <row r="1359" spans="1:8" x14ac:dyDescent="0.25">
      <c r="A1359" s="181"/>
      <c r="B1359" s="37"/>
      <c r="C1359" s="37"/>
      <c r="D1359" s="37"/>
      <c r="E1359" s="37"/>
      <c r="F1359" s="51"/>
    </row>
    <row r="1360" spans="1:8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35" activePane="bottomLeft" state="frozen"/>
      <selection pane="bottomLeft" activeCell="J1345" sqref="J1345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3" t="s">
        <v>749</v>
      </c>
      <c r="B1" s="423"/>
      <c r="C1" s="423"/>
      <c r="D1" s="423"/>
      <c r="E1" s="423"/>
      <c r="F1" s="423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4" t="s">
        <v>752</v>
      </c>
      <c r="C3" s="425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49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49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49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49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5">
        <v>43672</v>
      </c>
      <c r="B1347" s="20">
        <f t="shared" si="55"/>
        <v>565.37503161971449</v>
      </c>
      <c r="C1347" s="221">
        <v>3889</v>
      </c>
      <c r="D1347" s="20">
        <f t="shared" si="54"/>
        <v>483.22652275189273</v>
      </c>
      <c r="E1347" s="20">
        <v>526.95000000000005</v>
      </c>
      <c r="F1347" s="152">
        <f>USD_CNY!B1135</f>
        <v>6.8786199999999997</v>
      </c>
      <c r="G1347" s="164">
        <f t="shared" si="52"/>
        <v>-30</v>
      </c>
      <c r="H1347" s="164">
        <f t="shared" si="56"/>
        <v>-3.5249999999999773</v>
      </c>
    </row>
    <row r="1348" spans="1:8" x14ac:dyDescent="0.25">
      <c r="A1348" s="205">
        <v>43675</v>
      </c>
      <c r="B1348" s="20">
        <f t="shared" si="55"/>
        <v>564.52454681465497</v>
      </c>
      <c r="C1348" s="221">
        <v>3894</v>
      </c>
      <c r="D1348" s="20">
        <f t="shared" si="54"/>
        <v>482.49961266209829</v>
      </c>
      <c r="E1348" s="20">
        <v>526.79</v>
      </c>
      <c r="F1348" s="152">
        <f>USD_CNY!B1136</f>
        <v>6.8978400000000004</v>
      </c>
      <c r="G1348" s="164">
        <f t="shared" si="52"/>
        <v>5</v>
      </c>
      <c r="H1348" s="164">
        <f t="shared" si="56"/>
        <v>-0.16000000000008185</v>
      </c>
    </row>
    <row r="1349" spans="1:8" x14ac:dyDescent="0.25">
      <c r="A1349" s="205">
        <v>43676</v>
      </c>
      <c r="B1349" s="20">
        <f t="shared" si="55"/>
        <v>565.19479916280341</v>
      </c>
      <c r="C1349" s="221">
        <v>3894</v>
      </c>
      <c r="D1349" s="20">
        <f t="shared" si="54"/>
        <v>483.072477916926</v>
      </c>
      <c r="E1349" s="20">
        <v>527.27</v>
      </c>
      <c r="F1349" s="152">
        <f>USD_CNY!B1137</f>
        <v>6.8896600000000001</v>
      </c>
      <c r="G1349" s="164">
        <f t="shared" si="52"/>
        <v>0</v>
      </c>
      <c r="H1349" s="164">
        <f t="shared" si="56"/>
        <v>0.48000000000001819</v>
      </c>
    </row>
    <row r="1350" spans="1:8" x14ac:dyDescent="0.25">
      <c r="A1350" s="204"/>
      <c r="B1350" s="20"/>
      <c r="C1350" s="221"/>
      <c r="D1350" s="20"/>
      <c r="E1350" s="20"/>
      <c r="F1350" s="47"/>
    </row>
    <row r="1351" spans="1:8" x14ac:dyDescent="0.25">
      <c r="A1351" s="204"/>
      <c r="B1351" s="20"/>
      <c r="C1351" s="221"/>
      <c r="D1351" s="20"/>
      <c r="E1351" s="20"/>
      <c r="F1351" s="47"/>
    </row>
    <row r="1352" spans="1:8" x14ac:dyDescent="0.25">
      <c r="A1352" s="204"/>
      <c r="B1352" s="20"/>
      <c r="C1352" s="221"/>
      <c r="D1352" s="20"/>
      <c r="E1352" s="20"/>
      <c r="F1352" s="47"/>
    </row>
    <row r="1353" spans="1:8" x14ac:dyDescent="0.25">
      <c r="A1353" s="204"/>
      <c r="B1353" s="20"/>
      <c r="C1353" s="221"/>
      <c r="D1353" s="20"/>
      <c r="E1353" s="20"/>
      <c r="F1353" s="47"/>
    </row>
    <row r="1354" spans="1:8" x14ac:dyDescent="0.25">
      <c r="A1354" s="204"/>
      <c r="B1354" s="20"/>
      <c r="C1354" s="221"/>
      <c r="D1354" s="20"/>
      <c r="E1354" s="20"/>
      <c r="F1354" s="47"/>
    </row>
    <row r="1355" spans="1:8" x14ac:dyDescent="0.25">
      <c r="A1355" s="204"/>
      <c r="B1355" s="20"/>
      <c r="C1355" s="221"/>
      <c r="D1355" s="20"/>
      <c r="E1355" s="20"/>
      <c r="F1355" s="47"/>
    </row>
    <row r="1356" spans="1:8" x14ac:dyDescent="0.25">
      <c r="A1356" s="204"/>
      <c r="B1356" s="20"/>
      <c r="C1356" s="221"/>
      <c r="D1356" s="20"/>
      <c r="E1356" s="20"/>
      <c r="F1356" s="47"/>
    </row>
    <row r="1357" spans="1:8" x14ac:dyDescent="0.25">
      <c r="A1357" s="204"/>
      <c r="B1357" s="20"/>
      <c r="C1357" s="221"/>
      <c r="D1357" s="20"/>
      <c r="E1357" s="20"/>
      <c r="F1357" s="47"/>
    </row>
    <row r="1358" spans="1:8" x14ac:dyDescent="0.25">
      <c r="A1358" s="204"/>
      <c r="B1358" s="20"/>
      <c r="C1358" s="221"/>
      <c r="D1358" s="20"/>
      <c r="E1358" s="20"/>
      <c r="F1358" s="47"/>
    </row>
    <row r="1359" spans="1:8" x14ac:dyDescent="0.25">
      <c r="A1359" s="204"/>
      <c r="B1359" s="20"/>
      <c r="C1359" s="221"/>
      <c r="D1359" s="20"/>
      <c r="E1359" s="20"/>
      <c r="F1359" s="47"/>
    </row>
    <row r="1360" spans="1:8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6"/>
  <sheetViews>
    <sheetView zoomScale="85" zoomScaleNormal="85" workbookViewId="0">
      <pane ySplit="4" topLeftCell="A1332" activePane="bottomLeft" state="frozen"/>
      <selection pane="bottomLeft" activeCell="B1345" sqref="B1345:B1346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6" t="s">
        <v>749</v>
      </c>
      <c r="B1" s="426"/>
      <c r="C1" s="426"/>
      <c r="D1" s="426"/>
      <c r="E1" s="426"/>
      <c r="F1" s="426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2445.1357318291248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46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46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46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46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  <row r="1344" spans="1:8" x14ac:dyDescent="0.25">
      <c r="A1344" s="205">
        <v>43672</v>
      </c>
      <c r="B1344" s="3">
        <f t="shared" si="40"/>
        <v>2801.4340085656718</v>
      </c>
      <c r="C1344" s="222">
        <v>19270</v>
      </c>
      <c r="D1344" s="3">
        <f t="shared" si="51"/>
        <v>2394.3880415091212</v>
      </c>
      <c r="E1344" s="222">
        <v>2436</v>
      </c>
      <c r="F1344" s="152">
        <f>USD_CNY!B1135</f>
        <v>6.8786199999999997</v>
      </c>
      <c r="G1344" s="164">
        <f t="shared" si="52"/>
        <v>-100</v>
      </c>
      <c r="H1344" s="403">
        <f t="shared" si="53"/>
        <v>-20</v>
      </c>
    </row>
    <row r="1345" spans="1:8" x14ac:dyDescent="0.25">
      <c r="A1345" s="205">
        <v>43675</v>
      </c>
      <c r="B1345" s="3">
        <f t="shared" si="40"/>
        <v>2824.0724632638621</v>
      </c>
      <c r="C1345" s="222">
        <v>19480</v>
      </c>
      <c r="D1345" s="3">
        <f t="shared" si="51"/>
        <v>2413.7371480887714</v>
      </c>
      <c r="E1345" s="222">
        <v>2423</v>
      </c>
      <c r="F1345" s="152">
        <f>USD_CNY!B1136</f>
        <v>6.8978400000000004</v>
      </c>
      <c r="G1345" s="164">
        <f t="shared" si="52"/>
        <v>210</v>
      </c>
      <c r="H1345" s="403">
        <f t="shared" si="53"/>
        <v>-13</v>
      </c>
    </row>
    <row r="1346" spans="1:8" x14ac:dyDescent="0.25">
      <c r="A1346" s="205">
        <v>43676</v>
      </c>
      <c r="B1346" s="3">
        <f t="shared" si="40"/>
        <v>2860.8088062400757</v>
      </c>
      <c r="C1346" s="222">
        <v>19710</v>
      </c>
      <c r="D1346" s="3">
        <f t="shared" si="51"/>
        <v>2445.1357318291248</v>
      </c>
      <c r="E1346" s="222">
        <v>2472</v>
      </c>
      <c r="F1346" s="152">
        <f>USD_CNY!B1137</f>
        <v>6.8896600000000001</v>
      </c>
      <c r="G1346" s="164">
        <f t="shared" si="52"/>
        <v>230</v>
      </c>
      <c r="H1346" s="403">
        <f t="shared" si="53"/>
        <v>49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3"/>
  <sheetViews>
    <sheetView zoomScale="115" zoomScaleNormal="115" workbookViewId="0">
      <pane ySplit="5" topLeftCell="A881" activePane="bottomLeft" state="frozen"/>
      <selection pane="bottomLeft" activeCell="J894" sqref="J894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93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93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93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 t="shared" ref="G887:G893" si="48"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4">
        <v>43672</v>
      </c>
      <c r="B891" s="95">
        <f t="shared" si="28"/>
        <v>16238.722301857058</v>
      </c>
      <c r="C891" s="254">
        <v>111700</v>
      </c>
      <c r="D891" s="95">
        <f t="shared" si="45"/>
        <v>13879.249830647059</v>
      </c>
      <c r="E891" s="254">
        <v>13995</v>
      </c>
      <c r="F891" s="159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4">
        <v>43675</v>
      </c>
      <c r="B892" s="95">
        <f t="shared" si="28"/>
        <v>16091.994015517901</v>
      </c>
      <c r="C892" s="254">
        <v>111000</v>
      </c>
      <c r="D892" s="95">
        <f t="shared" si="45"/>
        <v>13753.841038904189</v>
      </c>
      <c r="E892" s="254">
        <v>14060</v>
      </c>
      <c r="F892" s="159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4">
        <v>43676</v>
      </c>
      <c r="B893" s="95">
        <f t="shared" si="28"/>
        <v>16372.360900247617</v>
      </c>
      <c r="C893" s="254">
        <v>112800</v>
      </c>
      <c r="D893" s="95">
        <f t="shared" si="45"/>
        <v>13993.470854912493</v>
      </c>
      <c r="E893" s="254">
        <v>13990</v>
      </c>
      <c r="F893" s="159">
        <f>USD_CNY!B1137</f>
        <v>6.8896600000000001</v>
      </c>
      <c r="G893" s="95">
        <f t="shared" si="48"/>
        <v>1800</v>
      </c>
      <c r="H893" s="95">
        <f t="shared" si="47"/>
        <v>-70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workbookViewId="0">
      <pane xSplit="1" ySplit="5" topLeftCell="B222" activePane="bottomRight" state="frozen"/>
      <selection pane="topRight" activeCell="B1" sqref="B1"/>
      <selection pane="bottomLeft" activeCell="A6" sqref="A6"/>
      <selection pane="bottomRight" activeCell="I229" sqref="I229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28" si="38">+IF(F198=0,"",C198/F198)</f>
        <v>259.72002181648185</v>
      </c>
      <c r="C198" s="333">
        <v>1800</v>
      </c>
      <c r="D198" s="1">
        <f t="shared" ref="D198:D228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28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  <row r="226" spans="1:7" x14ac:dyDescent="0.25">
      <c r="A226" s="314">
        <v>43672</v>
      </c>
      <c r="B226" s="1">
        <f t="shared" si="38"/>
        <v>261.68039519554793</v>
      </c>
      <c r="C226" s="333">
        <v>1800</v>
      </c>
      <c r="D226" s="1">
        <f t="shared" si="39"/>
        <v>223.65845743209226</v>
      </c>
      <c r="F226" s="1">
        <f>USD_CNY!B1135</f>
        <v>6.8786199999999997</v>
      </c>
      <c r="G226" s="323">
        <f t="shared" si="40"/>
        <v>0</v>
      </c>
    </row>
    <row r="227" spans="1:7" x14ac:dyDescent="0.25">
      <c r="A227" s="314">
        <v>43675</v>
      </c>
      <c r="B227" s="1">
        <f t="shared" si="38"/>
        <v>260.95125430569567</v>
      </c>
      <c r="C227" s="333">
        <v>1800</v>
      </c>
      <c r="D227" s="1">
        <f t="shared" si="39"/>
        <v>223.0352600903382</v>
      </c>
      <c r="F227" s="1">
        <f>USD_CNY!B1136</f>
        <v>6.8978400000000004</v>
      </c>
      <c r="G227" s="323">
        <f t="shared" si="40"/>
        <v>0</v>
      </c>
    </row>
    <row r="228" spans="1:7" x14ac:dyDescent="0.25">
      <c r="A228" s="314">
        <v>43676</v>
      </c>
      <c r="B228" s="1">
        <f t="shared" si="38"/>
        <v>261.26107819544069</v>
      </c>
      <c r="C228" s="333">
        <v>1800</v>
      </c>
      <c r="D228" s="1">
        <f t="shared" si="39"/>
        <v>223.30006683370999</v>
      </c>
      <c r="F228" s="1">
        <f>USD_CNY!B1137</f>
        <v>6.8896600000000001</v>
      </c>
      <c r="G228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5" workbookViewId="0">
      <selection activeCell="K39" sqref="K39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9" t="s">
        <v>1035</v>
      </c>
      <c r="B1" s="419"/>
      <c r="C1" s="419"/>
      <c r="D1" s="419"/>
      <c r="E1" s="419"/>
      <c r="F1" s="419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20" t="s">
        <v>1034</v>
      </c>
      <c r="C3" s="421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43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43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43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ht="15.75" x14ac:dyDescent="0.25">
      <c r="A41" s="400">
        <v>43672</v>
      </c>
      <c r="B41" s="365">
        <f t="shared" si="3"/>
        <v>127.78725965382591</v>
      </c>
      <c r="C41" s="365">
        <v>879</v>
      </c>
      <c r="D41" s="365">
        <f t="shared" si="2"/>
        <v>109.21988004600506</v>
      </c>
      <c r="E41" s="392"/>
      <c r="F41" s="360">
        <f>USD_CNY!B1135</f>
        <v>6.8786199999999997</v>
      </c>
      <c r="G41" s="393">
        <f t="shared" si="1"/>
        <v>-16</v>
      </c>
    </row>
    <row r="42" spans="1:7" ht="15.75" x14ac:dyDescent="0.25">
      <c r="A42" s="400">
        <v>43675</v>
      </c>
      <c r="B42" s="365">
        <f t="shared" si="3"/>
        <v>128.15606044790832</v>
      </c>
      <c r="C42" s="365">
        <v>884</v>
      </c>
      <c r="D42" s="365">
        <f t="shared" si="2"/>
        <v>109.53509439992165</v>
      </c>
      <c r="E42" s="392"/>
      <c r="F42" s="360">
        <f>USD_CNY!B1136</f>
        <v>6.8978400000000004</v>
      </c>
      <c r="G42" s="393">
        <f t="shared" si="1"/>
        <v>5</v>
      </c>
    </row>
    <row r="43" spans="1:7" ht="15.75" x14ac:dyDescent="0.25">
      <c r="A43" s="400">
        <v>43676</v>
      </c>
      <c r="B43" s="365">
        <f t="shared" si="3"/>
        <v>129.61452379362697</v>
      </c>
      <c r="C43" s="365">
        <v>893</v>
      </c>
      <c r="D43" s="365">
        <f t="shared" si="2"/>
        <v>110.78164426805725</v>
      </c>
      <c r="E43" s="392"/>
      <c r="F43" s="360">
        <f>USD_CNY!B1137</f>
        <v>6.8896600000000001</v>
      </c>
      <c r="G43" s="393">
        <f t="shared" si="1"/>
        <v>9</v>
      </c>
    </row>
    <row r="44" spans="1:7" x14ac:dyDescent="0.25">
      <c r="A44" s="408"/>
      <c r="B44" s="392"/>
      <c r="C44" s="392"/>
      <c r="D44" s="392"/>
      <c r="E44" s="392"/>
      <c r="F44" s="392"/>
      <c r="G44" s="392"/>
    </row>
    <row r="45" spans="1:7" x14ac:dyDescent="0.25">
      <c r="A45" s="408"/>
      <c r="B45" s="392"/>
      <c r="C45" s="392"/>
      <c r="D45" s="392"/>
      <c r="E45" s="392"/>
      <c r="F45" s="392"/>
      <c r="G45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workbookViewId="0">
      <pane xSplit="1" ySplit="5" topLeftCell="B209" activePane="bottomRight" state="frozen"/>
      <selection pane="topRight" activeCell="B1" sqref="B1"/>
      <selection pane="bottomLeft" activeCell="A6" sqref="A6"/>
      <selection pane="bottomRight" activeCell="M212" sqref="M212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15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15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15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15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  <row r="213" spans="1:8" ht="15.75" x14ac:dyDescent="0.25">
      <c r="A213" s="388">
        <v>43672</v>
      </c>
      <c r="B213" s="320">
        <f t="shared" si="37"/>
        <v>582.23887931009415</v>
      </c>
      <c r="C213" s="378">
        <v>4005</v>
      </c>
      <c r="D213" s="372">
        <f t="shared" si="35"/>
        <v>497.64006778640527</v>
      </c>
      <c r="E213" s="1">
        <v>470.5</v>
      </c>
      <c r="F213" s="374">
        <f>USD_CNY!B1135</f>
        <v>6.8786199999999997</v>
      </c>
      <c r="G213" s="323">
        <f t="shared" si="38"/>
        <v>15</v>
      </c>
      <c r="H213" s="362">
        <f t="shared" si="39"/>
        <v>1.5</v>
      </c>
    </row>
    <row r="214" spans="1:8" ht="15.75" x14ac:dyDescent="0.25">
      <c r="A214" s="388">
        <v>43675</v>
      </c>
      <c r="B214" s="320">
        <f t="shared" si="37"/>
        <v>583.51599921134732</v>
      </c>
      <c r="C214" s="378">
        <v>4025</v>
      </c>
      <c r="D214" s="372">
        <f t="shared" si="35"/>
        <v>498.73162325756186</v>
      </c>
      <c r="E214" s="1">
        <v>469</v>
      </c>
      <c r="F214" s="374">
        <f>USD_CNY!B1136</f>
        <v>6.8978400000000004</v>
      </c>
      <c r="G214" s="323">
        <f t="shared" si="38"/>
        <v>20</v>
      </c>
      <c r="H214" s="362">
        <f t="shared" si="39"/>
        <v>-1.5</v>
      </c>
    </row>
    <row r="215" spans="1:8" ht="15.75" x14ac:dyDescent="0.25">
      <c r="A215" s="388">
        <v>43676</v>
      </c>
      <c r="B215" s="320">
        <f t="shared" si="37"/>
        <v>578.40299811601733</v>
      </c>
      <c r="C215" s="378">
        <v>3985</v>
      </c>
      <c r="D215" s="372">
        <f t="shared" si="35"/>
        <v>494.36153685129688</v>
      </c>
      <c r="E215" s="1">
        <v>469</v>
      </c>
      <c r="F215" s="374">
        <f>USD_CNY!B1137</f>
        <v>6.8896600000000001</v>
      </c>
      <c r="G215" s="323">
        <f t="shared" si="38"/>
        <v>-40</v>
      </c>
      <c r="H215" s="362">
        <f t="shared" si="39"/>
        <v>0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2019-07-30T04:31:37Z</dcterms:modified>
</cp:coreProperties>
</file>