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285" windowWidth="10200" windowHeight="78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12" i="16" l="1"/>
  <c r="D212" i="16" s="1"/>
  <c r="F212" i="16"/>
  <c r="G212" i="16"/>
  <c r="H212" i="16"/>
  <c r="B890" i="7"/>
  <c r="D890" i="7"/>
  <c r="F890" i="7"/>
  <c r="G890" i="7"/>
  <c r="H890" i="7"/>
  <c r="B1343" i="5"/>
  <c r="D1343" i="5" s="1"/>
  <c r="F1343" i="5"/>
  <c r="G1343" i="5"/>
  <c r="H1343" i="5"/>
  <c r="B1346" i="4"/>
  <c r="D1346" i="4"/>
  <c r="F1346" i="4"/>
  <c r="G1346" i="4"/>
  <c r="H1346" i="4"/>
  <c r="B1346" i="3"/>
  <c r="D1346" i="3" s="1"/>
  <c r="F1346" i="3"/>
  <c r="G1346" i="3"/>
  <c r="H1346" i="3"/>
  <c r="B1348" i="2"/>
  <c r="D1348" i="2" s="1"/>
  <c r="F1348" i="2"/>
  <c r="G1348" i="2"/>
  <c r="H1348" i="2"/>
  <c r="B40" i="17"/>
  <c r="D40" i="17" s="1"/>
  <c r="F40" i="17"/>
  <c r="G40" i="17"/>
  <c r="B225" i="15"/>
  <c r="D225" i="15" s="1"/>
  <c r="F225" i="15"/>
  <c r="G225" i="15"/>
  <c r="B1345" i="4" l="1"/>
  <c r="D1345" i="4" s="1"/>
  <c r="F1345" i="4"/>
  <c r="G1345" i="4"/>
  <c r="H1345" i="4"/>
  <c r="B211" i="16"/>
  <c r="D211" i="16" s="1"/>
  <c r="F211" i="16"/>
  <c r="G211" i="16"/>
  <c r="H211" i="16"/>
  <c r="B889" i="7"/>
  <c r="D889" i="7" s="1"/>
  <c r="F889" i="7"/>
  <c r="G889" i="7"/>
  <c r="H889" i="7"/>
  <c r="B1342" i="5"/>
  <c r="D1342" i="5" s="1"/>
  <c r="F1342" i="5"/>
  <c r="G1342" i="5"/>
  <c r="H1342" i="5"/>
  <c r="B1345" i="3"/>
  <c r="D1345" i="3" s="1"/>
  <c r="F1345" i="3"/>
  <c r="G1345" i="3"/>
  <c r="H1345" i="3"/>
  <c r="B1347" i="2"/>
  <c r="D1347" i="2" s="1"/>
  <c r="F1347" i="2"/>
  <c r="G1347" i="2"/>
  <c r="H1347" i="2"/>
  <c r="B39" i="17"/>
  <c r="D39" i="17" s="1"/>
  <c r="F39" i="17"/>
  <c r="G39" i="17"/>
  <c r="B224" i="15"/>
  <c r="D224" i="15" s="1"/>
  <c r="F224" i="15"/>
  <c r="G224" i="15"/>
  <c r="B210" i="16" l="1"/>
  <c r="D210" i="16" s="1"/>
  <c r="F210" i="16"/>
  <c r="G210" i="16"/>
  <c r="H210" i="16"/>
  <c r="B888" i="7"/>
  <c r="D888" i="7" s="1"/>
  <c r="F888" i="7"/>
  <c r="G888" i="7"/>
  <c r="H888" i="7"/>
  <c r="B1341" i="5"/>
  <c r="D1341" i="5" s="1"/>
  <c r="F1341" i="5"/>
  <c r="G1341" i="5"/>
  <c r="H1341" i="5"/>
  <c r="B1344" i="4"/>
  <c r="D1344" i="4" s="1"/>
  <c r="F1344" i="4"/>
  <c r="G1344" i="4"/>
  <c r="H1344" i="4"/>
  <c r="B1344" i="3"/>
  <c r="D1344" i="3" s="1"/>
  <c r="F1344" i="3"/>
  <c r="G1344" i="3"/>
  <c r="H1344" i="3"/>
  <c r="B1346" i="2"/>
  <c r="D1346" i="2" s="1"/>
  <c r="F1346" i="2"/>
  <c r="G1346" i="2"/>
  <c r="H1346" i="2"/>
  <c r="B38" i="17"/>
  <c r="D38" i="17" s="1"/>
  <c r="F38" i="17"/>
  <c r="G38" i="17"/>
  <c r="B223" i="15"/>
  <c r="D223" i="15" s="1"/>
  <c r="F223" i="15"/>
  <c r="G223" i="15"/>
  <c r="B209" i="16" l="1"/>
  <c r="D209" i="16" s="1"/>
  <c r="F209" i="16"/>
  <c r="G209" i="16"/>
  <c r="H209" i="16"/>
  <c r="G887" i="7"/>
  <c r="B887" i="7"/>
  <c r="D887" i="7" s="1"/>
  <c r="F887" i="7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B222" i="15"/>
  <c r="D222" i="15" s="1"/>
  <c r="F222" i="15"/>
  <c r="G222" i="15"/>
  <c r="B208" i="16" l="1"/>
  <c r="D208" i="16" s="1"/>
  <c r="F208" i="16"/>
  <c r="G208" i="16"/>
  <c r="H208" i="16"/>
  <c r="G886" i="7"/>
  <c r="B886" i="7"/>
  <c r="D886" i="7" s="1"/>
  <c r="F886" i="7"/>
  <c r="H886" i="7"/>
  <c r="B1339" i="5"/>
  <c r="D1339" i="5" s="1"/>
  <c r="F1339" i="5"/>
  <c r="G1339" i="5"/>
  <c r="H1339" i="5"/>
  <c r="B1342" i="4"/>
  <c r="D1342" i="4" s="1"/>
  <c r="F1342" i="4"/>
  <c r="G1342" i="4"/>
  <c r="H1342" i="4"/>
  <c r="B1342" i="3"/>
  <c r="D1342" i="3" s="1"/>
  <c r="F1342" i="3"/>
  <c r="G1342" i="3"/>
  <c r="H1342" i="3"/>
  <c r="B1344" i="2"/>
  <c r="D1344" i="2" s="1"/>
  <c r="F1344" i="2"/>
  <c r="G1344" i="2"/>
  <c r="H1344" i="2"/>
  <c r="B36" i="17"/>
  <c r="D36" i="17" s="1"/>
  <c r="F36" i="17"/>
  <c r="G36" i="17"/>
  <c r="B221" i="15"/>
  <c r="D221" i="15" s="1"/>
  <c r="F221" i="15"/>
  <c r="G221" i="15"/>
  <c r="B207" i="16" l="1"/>
  <c r="D207" i="16" s="1"/>
  <c r="F207" i="16"/>
  <c r="G207" i="16"/>
  <c r="H207" i="16"/>
  <c r="B885" i="7"/>
  <c r="D885" i="7" s="1"/>
  <c r="F885" i="7"/>
  <c r="G885" i="7"/>
  <c r="H885" i="7"/>
  <c r="B1338" i="5"/>
  <c r="D1338" i="5" s="1"/>
  <c r="F1338" i="5"/>
  <c r="G1338" i="5"/>
  <c r="H1338" i="5"/>
  <c r="B1341" i="4"/>
  <c r="D1341" i="4" s="1"/>
  <c r="F1341" i="4"/>
  <c r="G1341" i="4"/>
  <c r="H1341" i="4"/>
  <c r="B1341" i="3"/>
  <c r="D1341" i="3" s="1"/>
  <c r="F1341" i="3"/>
  <c r="G1341" i="3"/>
  <c r="H1341" i="3"/>
  <c r="B1343" i="2"/>
  <c r="D1343" i="2" s="1"/>
  <c r="F1343" i="2"/>
  <c r="G1343" i="2"/>
  <c r="H1343" i="2"/>
  <c r="B35" i="17"/>
  <c r="D35" i="17" s="1"/>
  <c r="F35" i="17"/>
  <c r="G35" i="17"/>
  <c r="B220" i="15"/>
  <c r="D220" i="15" s="1"/>
  <c r="F220" i="15"/>
  <c r="G220" i="15"/>
  <c r="B206" i="16" l="1"/>
  <c r="D206" i="16" s="1"/>
  <c r="F206" i="16"/>
  <c r="G206" i="16"/>
  <c r="H206" i="16"/>
  <c r="B884" i="7"/>
  <c r="D884" i="7" s="1"/>
  <c r="F884" i="7"/>
  <c r="G884" i="7"/>
  <c r="H884" i="7"/>
  <c r="B1337" i="5"/>
  <c r="D1337" i="5" s="1"/>
  <c r="F1337" i="5"/>
  <c r="G1337" i="5"/>
  <c r="H1337" i="5"/>
  <c r="B1340" i="4"/>
  <c r="D1340" i="4" s="1"/>
  <c r="F1340" i="4"/>
  <c r="G1340" i="4"/>
  <c r="H1340" i="4"/>
  <c r="B1340" i="3"/>
  <c r="D1340" i="3" s="1"/>
  <c r="F1340" i="3"/>
  <c r="G1340" i="3"/>
  <c r="H1340" i="3"/>
  <c r="B1342" i="2"/>
  <c r="D1342" i="2" s="1"/>
  <c r="F1342" i="2"/>
  <c r="G1342" i="2"/>
  <c r="H1342" i="2"/>
  <c r="B34" i="17"/>
  <c r="D34" i="17" s="1"/>
  <c r="F34" i="17"/>
  <c r="G34" i="17"/>
  <c r="B219" i="15"/>
  <c r="D219" i="15" s="1"/>
  <c r="F219" i="15"/>
  <c r="G219" i="15"/>
  <c r="B205" i="16" l="1"/>
  <c r="D205" i="16" s="1"/>
  <c r="F205" i="16"/>
  <c r="G205" i="16"/>
  <c r="H205" i="16"/>
  <c r="B883" i="7"/>
  <c r="D883" i="7" s="1"/>
  <c r="F883" i="7"/>
  <c r="G883" i="7"/>
  <c r="H883" i="7"/>
  <c r="B1336" i="5"/>
  <c r="D1336" i="5" s="1"/>
  <c r="F1336" i="5"/>
  <c r="G1336" i="5"/>
  <c r="H1336" i="5"/>
  <c r="B1339" i="4"/>
  <c r="D1339" i="4"/>
  <c r="F1339" i="4"/>
  <c r="G1339" i="4"/>
  <c r="H1339" i="4"/>
  <c r="B1339" i="3"/>
  <c r="D1339" i="3" s="1"/>
  <c r="F1339" i="3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/>
  <c r="F1340" i="2"/>
  <c r="G1340" i="2"/>
  <c r="H1340" i="2"/>
  <c r="B32" i="17"/>
  <c r="D32" i="17"/>
  <c r="F32" i="17"/>
  <c r="G32" i="17"/>
  <c r="B217" i="15"/>
  <c r="D217" i="15" s="1"/>
  <c r="F217" i="15"/>
  <c r="G217" i="15"/>
  <c r="B203" i="16" l="1"/>
  <c r="D203" i="16" s="1"/>
  <c r="F203" i="16"/>
  <c r="G203" i="16"/>
  <c r="H203" i="16"/>
  <c r="B881" i="7"/>
  <c r="D881" i="7" s="1"/>
  <c r="F881" i="7"/>
  <c r="G881" i="7"/>
  <c r="H881" i="7"/>
  <c r="B1334" i="5"/>
  <c r="D1334" i="5" s="1"/>
  <c r="F1334" i="5"/>
  <c r="G1334" i="5"/>
  <c r="H1334" i="5"/>
  <c r="B1337" i="4"/>
  <c r="D1337" i="4" s="1"/>
  <c r="F1337" i="4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B216" i="15"/>
  <c r="D216" i="15" s="1"/>
  <c r="F216" i="15"/>
  <c r="G216" i="15"/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B1336" i="4"/>
  <c r="D1336" i="4" s="1"/>
  <c r="F1336" i="4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<sst xmlns="http://schemas.openxmlformats.org/spreadsheetml/2006/main" count="4615" uniqueCount="1039">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</sst>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165" fontId="26" fillId="0" borderId="1" xfId="0" applyNumberFormat="1" applyFont="1" applyBorder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04960"/>
        <c:axId val="84506496"/>
      </c:areaChart>
      <c:dateAx>
        <c:axId val="845049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5064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5064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5049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26720"/>
        <c:axId val="89328256"/>
      </c:areaChart>
      <c:dateAx>
        <c:axId val="893267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282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32825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267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64736"/>
        <c:axId val="89370624"/>
      </c:areaChart>
      <c:dateAx>
        <c:axId val="8936473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706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37062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647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86368"/>
        <c:axId val="90719360"/>
      </c:areaChart>
      <c:dateAx>
        <c:axId val="893863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193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71936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863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60320"/>
        <c:axId val="90761856"/>
      </c:areaChart>
      <c:dateAx>
        <c:axId val="9076032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761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7618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603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26176"/>
        <c:axId val="89427968"/>
      </c:areaChart>
      <c:dateAx>
        <c:axId val="8942617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42796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942796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261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42496"/>
        <c:axId val="91244032"/>
      </c:areaChart>
      <c:dateAx>
        <c:axId val="912424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244032"/>
        <c:crosses val="autoZero"/>
        <c:auto val="1"/>
        <c:lblOffset val="100"/>
        <c:baseTimeUnit val="days"/>
      </c:dateAx>
      <c:valAx>
        <c:axId val="9124403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42496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60416"/>
        <c:axId val="91261952"/>
      </c:areaChart>
      <c:dateAx>
        <c:axId val="91260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61952"/>
        <c:crosses val="autoZero"/>
        <c:auto val="1"/>
        <c:lblOffset val="100"/>
        <c:baseTimeUnit val="days"/>
      </c:dateAx>
      <c:valAx>
        <c:axId val="912619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604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74240"/>
        <c:axId val="91308800"/>
      </c:areaChart>
      <c:dateAx>
        <c:axId val="91274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08800"/>
        <c:crosses val="autoZero"/>
        <c:auto val="1"/>
        <c:lblOffset val="100"/>
        <c:baseTimeUnit val="days"/>
      </c:dateAx>
      <c:valAx>
        <c:axId val="913088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742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87648"/>
        <c:axId val="93789184"/>
      </c:areaChart>
      <c:dateAx>
        <c:axId val="93787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89184"/>
        <c:crosses val="autoZero"/>
        <c:auto val="1"/>
        <c:lblOffset val="100"/>
        <c:baseTimeUnit val="days"/>
      </c:dateAx>
      <c:valAx>
        <c:axId val="93789184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876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1952"/>
        <c:axId val="93831936"/>
      </c:lineChart>
      <c:dateAx>
        <c:axId val="93821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831936"/>
        <c:crosses val="autoZero"/>
        <c:auto val="1"/>
        <c:lblOffset val="100"/>
        <c:baseTimeUnit val="days"/>
      </c:dateAx>
      <c:valAx>
        <c:axId val="938319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82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34784"/>
        <c:axId val="84536320"/>
      </c:areaChart>
      <c:dateAx>
        <c:axId val="8453478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53632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453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5347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10560"/>
        <c:axId val="91012096"/>
      </c:areaChart>
      <c:dateAx>
        <c:axId val="910105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012096"/>
        <c:crosses val="autoZero"/>
        <c:auto val="1"/>
        <c:lblOffset val="100"/>
        <c:baseTimeUnit val="days"/>
      </c:dateAx>
      <c:valAx>
        <c:axId val="910120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0105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75936"/>
        <c:axId val="91185920"/>
      </c:areaChart>
      <c:dateAx>
        <c:axId val="911759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185920"/>
        <c:crosses val="autoZero"/>
        <c:auto val="1"/>
        <c:lblOffset val="100"/>
        <c:baseTimeUnit val="days"/>
      </c:dateAx>
      <c:valAx>
        <c:axId val="9118592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759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14592"/>
        <c:axId val="91216128"/>
      </c:barChart>
      <c:dateAx>
        <c:axId val="91214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16128"/>
        <c:crosses val="autoZero"/>
        <c:auto val="1"/>
        <c:lblOffset val="100"/>
        <c:baseTimeUnit val="days"/>
      </c:dateAx>
      <c:valAx>
        <c:axId val="912161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1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22688"/>
        <c:axId val="91149056"/>
      </c:areaChart>
      <c:dateAx>
        <c:axId val="911226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1149056"/>
        <c:crosses val="autoZero"/>
        <c:auto val="1"/>
        <c:lblOffset val="100"/>
        <c:baseTimeUnit val="days"/>
      </c:dateAx>
      <c:valAx>
        <c:axId val="9114905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22688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21344"/>
        <c:axId val="93722880"/>
      </c:areaChart>
      <c:dateAx>
        <c:axId val="93721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722880"/>
        <c:crosses val="autoZero"/>
        <c:auto val="1"/>
        <c:lblOffset val="100"/>
        <c:baseTimeUnit val="days"/>
      </c:dateAx>
      <c:valAx>
        <c:axId val="9372288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213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8688"/>
        <c:axId val="93780224"/>
      </c:lineChart>
      <c:catAx>
        <c:axId val="93778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80224"/>
        <c:crosses val="autoZero"/>
        <c:auto val="1"/>
        <c:lblAlgn val="ctr"/>
        <c:lblOffset val="100"/>
        <c:noMultiLvlLbl val="0"/>
      </c:catAx>
      <c:valAx>
        <c:axId val="9378022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786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95904"/>
        <c:axId val="93597696"/>
      </c:lineChart>
      <c:dateAx>
        <c:axId val="93595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97696"/>
        <c:crosses val="autoZero"/>
        <c:auto val="1"/>
        <c:lblOffset val="100"/>
        <c:baseTimeUnit val="days"/>
      </c:dateAx>
      <c:valAx>
        <c:axId val="935976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9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04640"/>
        <c:axId val="100706176"/>
      </c:areaChart>
      <c:dateAx>
        <c:axId val="100704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706176"/>
        <c:crosses val="autoZero"/>
        <c:auto val="1"/>
        <c:lblOffset val="100"/>
        <c:baseTimeUnit val="days"/>
      </c:dateAx>
      <c:valAx>
        <c:axId val="10070617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0464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22560"/>
        <c:axId val="100724096"/>
      </c:areaChart>
      <c:dateAx>
        <c:axId val="1007225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724096"/>
        <c:crosses val="autoZero"/>
        <c:auto val="1"/>
        <c:lblOffset val="100"/>
        <c:baseTimeUnit val="days"/>
      </c:dateAx>
      <c:valAx>
        <c:axId val="1007240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225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60960"/>
        <c:axId val="100779136"/>
      </c:lineChart>
      <c:dateAx>
        <c:axId val="1007609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79136"/>
        <c:crosses val="autoZero"/>
        <c:auto val="1"/>
        <c:lblOffset val="100"/>
        <c:baseTimeUnit val="days"/>
      </c:dateAx>
      <c:valAx>
        <c:axId val="1007791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609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55712"/>
        <c:axId val="84365696"/>
      </c:areaChart>
      <c:dateAx>
        <c:axId val="8435571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656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36569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557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21632"/>
        <c:axId val="100823424"/>
      </c:areaChart>
      <c:dateAx>
        <c:axId val="100821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0823424"/>
        <c:crosses val="autoZero"/>
        <c:auto val="1"/>
        <c:lblOffset val="100"/>
        <c:baseTimeUnit val="days"/>
      </c:dateAx>
      <c:valAx>
        <c:axId val="1008234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216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06496"/>
        <c:axId val="100908032"/>
      </c:areaChart>
      <c:dateAx>
        <c:axId val="1009064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908032"/>
        <c:crosses val="autoZero"/>
        <c:auto val="1"/>
        <c:lblOffset val="100"/>
        <c:baseTimeUnit val="days"/>
      </c:dateAx>
      <c:valAx>
        <c:axId val="1009080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064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2608"/>
        <c:axId val="100946688"/>
      </c:lineChart>
      <c:dateAx>
        <c:axId val="100932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46688"/>
        <c:crosses val="autoZero"/>
        <c:auto val="1"/>
        <c:lblOffset val="100"/>
        <c:baseTimeUnit val="days"/>
      </c:dateAx>
      <c:valAx>
        <c:axId val="10094668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326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00992"/>
        <c:axId val="100502528"/>
      </c:areaChart>
      <c:dateAx>
        <c:axId val="100500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502528"/>
        <c:crosses val="autoZero"/>
        <c:auto val="1"/>
        <c:lblOffset val="100"/>
        <c:baseTimeUnit val="days"/>
      </c:dateAx>
      <c:valAx>
        <c:axId val="10050252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0099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19296"/>
        <c:axId val="100537472"/>
      </c:areaChart>
      <c:dateAx>
        <c:axId val="1005192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537472"/>
        <c:crosses val="autoZero"/>
        <c:auto val="1"/>
        <c:lblOffset val="100"/>
        <c:baseTimeUnit val="days"/>
      </c:dateAx>
      <c:valAx>
        <c:axId val="100537472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192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14080"/>
        <c:axId val="101215616"/>
      </c:areaChart>
      <c:dateAx>
        <c:axId val="1012140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215616"/>
        <c:crosses val="autoZero"/>
        <c:auto val="1"/>
        <c:lblOffset val="100"/>
        <c:baseTimeUnit val="days"/>
      </c:dateAx>
      <c:valAx>
        <c:axId val="101215616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21408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16384"/>
        <c:axId val="84417920"/>
      </c:areaChart>
      <c:dateAx>
        <c:axId val="844163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179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41792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163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33920"/>
        <c:axId val="84456192"/>
      </c:areaChart>
      <c:dateAx>
        <c:axId val="8443392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456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45619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339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72896"/>
        <c:axId val="84674432"/>
      </c:areaChart>
      <c:catAx>
        <c:axId val="8467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674432"/>
        <c:crosses val="autoZero"/>
        <c:auto val="1"/>
        <c:lblAlgn val="ctr"/>
        <c:lblOffset val="100"/>
        <c:noMultiLvlLbl val="0"/>
      </c:catAx>
      <c:valAx>
        <c:axId val="8467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6728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13472"/>
        <c:axId val="84715008"/>
      </c:areaChart>
      <c:dateAx>
        <c:axId val="847134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71500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471500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7134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36256"/>
        <c:axId val="84742144"/>
      </c:lineChart>
      <c:dateAx>
        <c:axId val="84736256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742144"/>
        <c:crosses val="autoZero"/>
        <c:auto val="1"/>
        <c:lblOffset val="100"/>
        <c:baseTimeUnit val="days"/>
      </c:dateAx>
      <c:valAx>
        <c:axId val="847421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73625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49696"/>
        <c:axId val="84780160"/>
      </c:lineChart>
      <c:dateAx>
        <c:axId val="8474969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780160"/>
        <c:crosses val="autoZero"/>
        <c:auto val="1"/>
        <c:lblOffset val="100"/>
        <c:baseTimeUnit val="days"/>
      </c:dateAx>
      <c:valAx>
        <c:axId val="847801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74969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M5" sqref="M5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5" t="s">
        <v>1015</v>
      </c>
      <c r="B1" s="415"/>
      <c r="C1" s="415"/>
      <c r="D1" s="415"/>
      <c r="E1" s="415"/>
      <c r="F1" s="415"/>
      <c r="G1" s="415"/>
      <c r="H1" s="415"/>
      <c r="I1" s="415"/>
      <c r="J1" s="139"/>
      <c r="K1" s="302"/>
      <c r="L1" s="177"/>
      <c r="M1" s="140"/>
    </row>
    <row r="2" spans="1:13" x14ac:dyDescent="0.25">
      <c r="A2" s="416" t="s">
        <v>21</v>
      </c>
      <c r="B2" s="416"/>
      <c r="C2" s="416"/>
      <c r="D2" s="416"/>
      <c r="E2" s="394">
        <v>43671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47010</v>
      </c>
      <c r="E5" s="296">
        <f>+IF(ISERROR(VLOOKUP($E$2,Cu!$A$5:$H$1642,7,0)),0,VLOOKUP($E$2,Cu!$A$5:$H$1642,7,0))</f>
        <v>5</v>
      </c>
      <c r="F5" s="291" t="s">
        <v>3</v>
      </c>
      <c r="G5" s="290">
        <f>+IF(ISERROR(VLOOKUP($E$2,Cu!$A$5:$H$1642,2,0)),0,VLOOKUP($E$2,Cu!$A$5:$H$1642,2,0))</f>
        <v>6834.9847699499123</v>
      </c>
      <c r="H5" s="290">
        <f>+IF(ISERROR(VLOOKUP($E$2,Cu!$A$5:$H$1642,4,0)),0,VLOOKUP($E$2,Cu!$A$5:$H$1642,4,0))</f>
        <v>5841.8673247435154</v>
      </c>
      <c r="I5" s="404">
        <f>+IF(ISERROR(VLOOKUP($E$2,Cu!$A$5:$H$1999,5,0)),0,VLOOKUP($E$2,Cu!$A$5:$H$1999,5,0))</f>
        <v>5980</v>
      </c>
      <c r="J5" s="387">
        <f>+IF(ISERROR(VLOOKUP($E$2,Cu!$A$5:$H$1642,8,0)),0,VLOOKUP($E$2,Cu!$A$5:$H$1642,8,0))</f>
        <v>11.5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16575</v>
      </c>
      <c r="E6" s="296">
        <f>+IF(ISERROR(VLOOKUP($E$2,Pb!$A$5:$H$1987,7,0)),0,VLOOKUP($E$2,Pb!$A$5:$H$1987,7,0))</f>
        <v>175</v>
      </c>
      <c r="F6" s="291" t="s">
        <v>3</v>
      </c>
      <c r="G6" s="290">
        <f>+IF(ISERROR(VLOOKUP($E$2,Pb!$A$5:$H$1987,2,0)),0,VLOOKUP($E$2,Pb!$A$5:$H$1987,2,0))</f>
        <v>2409.9100736421992</v>
      </c>
      <c r="H6" s="290">
        <f>+IF(ISERROR(VLOOKUP($E$2,Pb!$A$5:$H$1987,4,0)),0,VLOOKUP($E$2,Pb!$A$5:$H$1987,4,0))</f>
        <v>2059.7521996941873</v>
      </c>
      <c r="I6" s="404">
        <f>+IF(ISERROR(VLOOKUP($E$2,Pb!$A$5:$H$1987,5,0)),0,VLOOKUP($E$2,Pb!$A$5:$H$1987,5,0))</f>
        <v>2068</v>
      </c>
      <c r="J6" s="387">
        <f>+IF(ISERROR(VLOOKUP($E$2,Pb!$A$5:$H$1642,8,0)),0,VLOOKUP($E$2,Pb!$A$5:$H$1642,8,0))</f>
        <v>43.5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3919</v>
      </c>
      <c r="E7" s="296">
        <f>+IF(ISERROR(VLOOKUP($E$2,Ag!$A$5:$H$1986,7,0)),0,VLOOKUP($E$2,Ag!$A$5:$H$1986,7,0))</f>
        <v>10</v>
      </c>
      <c r="F7" s="291" t="s">
        <v>6</v>
      </c>
      <c r="G7" s="290">
        <f>+IF(ISERROR(VLOOKUP($E$2,Ag!$A$5:$H$1517,2,0)),0,VLOOKUP($E$2,Ag!$A$5:$H$1517,2,0))</f>
        <v>569.8001555718721</v>
      </c>
      <c r="H7" s="290">
        <f>+IF(ISERROR(VLOOKUP($E$2,Ag!$A$5:$H$1517,4,0)),0,VLOOKUP($E$2,Ag!$A$5:$H$1517,4,0))</f>
        <v>487.00867997595907</v>
      </c>
      <c r="I7" s="404">
        <f>+IF(ISERROR(VLOOKUP($E$2,Ag!$A$5:$H$1517,5,0)),0,VLOOKUP($E$2,Ag!$A$5:$H$1517,5,0))</f>
        <v>530.47500000000002</v>
      </c>
      <c r="J7" s="387">
        <f>+IF(ISERROR(VLOOKUP($E$2,Ag!$A$5:$H$1642,8,0)),0,VLOOKUP($E$2,Ag!$A$5:$H$1642,8,0))</f>
        <v>3.8450000000000273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19370</v>
      </c>
      <c r="E8" s="296">
        <f>+IF(ISERROR(VLOOKUP($E$2,Zn!$A$5:$H$2994,7,0)),0,VLOOKUP($E$2,Zn!$A$5:$H$2994,7,0))</f>
        <v>-20</v>
      </c>
      <c r="F8" s="291" t="s">
        <v>3</v>
      </c>
      <c r="G8" s="290">
        <f>+IF(ISERROR(VLOOKUP($E$2,Zn!$A$5:$H$2994,2,0)),0,VLOOKUP($E$2,Zn!$A$5:$H$2994,2,0))</f>
        <v>2816.2870664524526</v>
      </c>
      <c r="H8" s="290">
        <f>+IF(ISERROR(VLOOKUP($E$2,Zn!$A$5:$H$2994,4,0)),0,VLOOKUP($E$2,Zn!$A$5:$H$2994,4,0))</f>
        <v>2407.0829627798739</v>
      </c>
      <c r="I8" s="404">
        <f>+IF(ISERROR(VLOOKUP($E$2,Zn!$A$5:$H$2994,5,0)),0,VLOOKUP($E$2,Zn!$A$5:$H$2994,5,0))</f>
        <v>2456</v>
      </c>
      <c r="J8" s="387">
        <f>+IF(ISERROR(VLOOKUP($E$2,Zn!$A$5:$H$1642,8,0)),0,VLOOKUP($E$2,Zn!$A$5:$H$1642,8,0))</f>
        <v>48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113200</v>
      </c>
      <c r="E9" s="296">
        <f>+IF(ISERROR(VLOOKUP($E$2,Ni!$A$6:$H$2996,7,0)),0,VLOOKUP($E$2,Ni!$A$6:$H$2996,7,0))</f>
        <v>700</v>
      </c>
      <c r="F9" s="291" t="s">
        <v>3</v>
      </c>
      <c r="G9" s="290">
        <f>+IF(ISERROR(VLOOKUP($E$2,Ni!$A$6:$H$2996,2,0)),0,VLOOKUP($E$2,Ni!$A$6:$H$2996,2,0))</f>
        <v>16458.631694497555</v>
      </c>
      <c r="H9" s="290">
        <f>+IF(ISERROR(VLOOKUP($E$2,Ni!$A$6:$H$2996,4,0)),0,VLOOKUP($E$2,Ni!$A$6:$H$2996,4,0))</f>
        <v>14067.206576493638</v>
      </c>
      <c r="I9" s="404">
        <f>+IF(ISERROR(VLOOKUP($E$2,Ni!$A$6:$H$2996,5,0)),0,VLOOKUP($E$2,Ni!$A$6:$H$2996,5,0))</f>
        <v>14475</v>
      </c>
      <c r="J9" s="387">
        <f>+IF(ISERROR(VLOOKUP($E$2,Ni!$A$5:$H$1642,8,0)),0,VLOOKUP($E$2,Ni!$A$5:$H$1642,8,0))</f>
        <v>170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261.70969125526148</v>
      </c>
      <c r="H10" s="290">
        <f>+IF(ISERROR(VLOOKUP($E$2,Coke!$A$6:$H$2997,4,0)),0,VLOOKUP($E$2,Coke!$A$6:$H$2997,4,0))</f>
        <v>223.68349679936878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3990</v>
      </c>
      <c r="E11" s="296">
        <f>+IF(ISERROR(VLOOKUP($E$2,Steel!$A$6:$H$2995,7,0)),0,VLOOKUP($E$2,Steel!$A$6:$H$2995,7,0))</f>
        <v>-45</v>
      </c>
      <c r="F11" s="291" t="s">
        <v>3</v>
      </c>
      <c r="G11" s="290">
        <f>+IF(ISERROR(VLOOKUP($E$2,Steel!$A$6:$H$2995,2,0)),0,VLOOKUP($E$2,Steel!$A$6:$H$2995,2,0))</f>
        <v>580.1231489491629</v>
      </c>
      <c r="H11" s="290">
        <f>+IF(ISERROR(VLOOKUP($E$2,Steel!$A$6:$H$2995,4,0)),0,VLOOKUP($E$2,Steel!$A$6:$H$2995,4,0))</f>
        <v>495.83175123860082</v>
      </c>
      <c r="I11" s="404">
        <f>+IF(ISERROR(VLOOKUP($E$2,Steel!$A$6:$H$2995,5,0)),0,VLOOKUP($E$2,Steel!$A$6:$H$2995,5,0))</f>
        <v>469</v>
      </c>
      <c r="J11" s="387">
        <f>+IF(ISERROR(VLOOKUP($E$2,Steel!$A$5:$H$1642,8,0)),0,VLOOKUP($E$2,Steel!$A$5:$H$1642,8,0))</f>
        <v>-5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895</v>
      </c>
      <c r="E12" s="296">
        <f>+IF(ISERROR(VLOOKUP($E$2,'Quặng Sắt'!$A$6:$H$2995,7,0)),0,VLOOKUP($E$2,'Quặng Sắt'!$A$6:$H$2995,7,0))</f>
        <v>-22</v>
      </c>
      <c r="F12" s="291" t="s">
        <v>2</v>
      </c>
      <c r="G12" s="290">
        <f>+IF(ISERROR(VLOOKUP($E$2,'Quặng Sắt'!$A$6:$H$2995,2,0)),0,VLOOKUP($E$2,'Quặng Sắt'!$A$6:$H$2995,2,0))</f>
        <v>130.12787426303279</v>
      </c>
      <c r="H12" s="290">
        <f>+IF(ISERROR(VLOOKUP($E$2,'Quặng Sắt'!$A$6:$H$2995,4,0)),0,VLOOKUP($E$2,'Quặng Sắt'!$A$6:$H$2995,4,0))</f>
        <v>111.22040535301949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3405</v>
      </c>
      <c r="E16" s="417" t="s">
        <v>1000</v>
      </c>
      <c r="F16" s="417"/>
      <c r="G16" s="417"/>
      <c r="H16" s="417"/>
      <c r="I16" s="417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23270</v>
      </c>
      <c r="E17" s="417" t="s">
        <v>1003</v>
      </c>
      <c r="F17" s="417"/>
      <c r="G17" s="417"/>
      <c r="H17" s="417"/>
      <c r="I17" s="417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6.8778499999999996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8" t="s">
        <v>17</v>
      </c>
      <c r="B19" s="418"/>
      <c r="C19" s="418"/>
      <c r="D19" s="418"/>
      <c r="E19" s="418"/>
      <c r="F19" s="418"/>
      <c r="G19" s="418"/>
      <c r="H19" s="418"/>
      <c r="I19" s="418"/>
    </row>
    <row r="20" spans="1:12" ht="15.75" customHeight="1" x14ac:dyDescent="0.25">
      <c r="A20" s="412" t="s">
        <v>656</v>
      </c>
      <c r="B20" s="413"/>
      <c r="C20" s="412" t="s">
        <v>18</v>
      </c>
      <c r="D20" s="414"/>
      <c r="E20" s="414"/>
      <c r="F20" s="414"/>
      <c r="G20" s="414"/>
      <c r="H20" s="414"/>
      <c r="I20" s="414"/>
    </row>
    <row r="35" spans="1:12" ht="15" customHeight="1" x14ac:dyDescent="0.25">
      <c r="A35" s="410" t="s">
        <v>657</v>
      </c>
      <c r="B35" s="410"/>
      <c r="C35" s="411" t="s">
        <v>4</v>
      </c>
      <c r="D35" s="411"/>
      <c r="E35" s="411"/>
      <c r="F35" s="411"/>
      <c r="G35" s="411"/>
      <c r="H35" s="411"/>
      <c r="I35" s="411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0" t="s">
        <v>705</v>
      </c>
      <c r="B50" s="410"/>
      <c r="C50" s="411" t="s">
        <v>706</v>
      </c>
      <c r="D50" s="411"/>
      <c r="E50" s="411"/>
      <c r="F50" s="411"/>
      <c r="G50" s="411"/>
      <c r="H50" s="411"/>
      <c r="I50" s="411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0" t="s">
        <v>721</v>
      </c>
      <c r="B68" s="410"/>
      <c r="C68" s="411" t="s">
        <v>722</v>
      </c>
      <c r="D68" s="411"/>
      <c r="E68" s="411"/>
      <c r="F68" s="411"/>
      <c r="G68" s="411"/>
      <c r="H68" s="411"/>
      <c r="I68" s="411"/>
    </row>
    <row r="83" spans="1:9" x14ac:dyDescent="0.25">
      <c r="A83" s="410" t="s">
        <v>759</v>
      </c>
      <c r="B83" s="410"/>
      <c r="C83" s="411" t="s">
        <v>760</v>
      </c>
      <c r="D83" s="411"/>
      <c r="E83" s="411"/>
      <c r="F83" s="411"/>
      <c r="G83" s="411"/>
      <c r="H83" s="411"/>
      <c r="I83" s="411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4"/>
  <sheetViews>
    <sheetView workbookViewId="0">
      <pane ySplit="3" topLeftCell="A1117" activePane="bottomLeft" state="frozen"/>
      <selection pane="bottomLeft" activeCell="F1123" sqref="F1123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7" t="s">
        <v>1016</v>
      </c>
      <c r="B1" s="428"/>
      <c r="C1" s="428"/>
      <c r="D1" s="428"/>
      <c r="E1" s="428"/>
      <c r="F1" s="428"/>
      <c r="G1" s="428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  <row r="1132" spans="1:2" x14ac:dyDescent="0.25">
      <c r="A1132" s="205">
        <v>43669</v>
      </c>
      <c r="B1132" s="305">
        <v>6.8842100000000004</v>
      </c>
    </row>
    <row r="1133" spans="1:2" x14ac:dyDescent="0.25">
      <c r="A1133" s="205">
        <v>43670</v>
      </c>
      <c r="B1133" s="305">
        <v>6.88401</v>
      </c>
    </row>
    <row r="1134" spans="1:2" x14ac:dyDescent="0.25">
      <c r="A1134" s="205">
        <v>43671</v>
      </c>
      <c r="B1134" s="305">
        <v>6.8778499999999996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01" activePane="bottomLeft" state="frozen"/>
      <selection pane="bottomLeft" activeCell="I611" sqref="I611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350">
        <v>43669</v>
      </c>
      <c r="B613" s="297">
        <v>23275</v>
      </c>
    </row>
    <row r="614" spans="1:2" ht="15.75" x14ac:dyDescent="0.25">
      <c r="A614" s="350">
        <v>43670</v>
      </c>
      <c r="B614" s="297">
        <v>23270</v>
      </c>
    </row>
    <row r="615" spans="1:2" ht="15.75" x14ac:dyDescent="0.25">
      <c r="A615" s="350">
        <v>43671</v>
      </c>
      <c r="B615" s="297">
        <v>23270</v>
      </c>
    </row>
    <row r="616" spans="1:2" ht="15.75" x14ac:dyDescent="0.25">
      <c r="A616" s="133"/>
      <c r="B616" s="297"/>
    </row>
    <row r="617" spans="1:2" ht="15.75" x14ac:dyDescent="0.25">
      <c r="A617" s="133"/>
      <c r="B617" s="297"/>
    </row>
    <row r="618" spans="1:2" ht="15.75" x14ac:dyDescent="0.25">
      <c r="A618" s="133"/>
      <c r="B618" s="297"/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workbookViewId="0">
      <pane ySplit="3" topLeftCell="A481" activePane="bottomLeft" state="frozen"/>
      <selection pane="bottomLeft" activeCell="G494" sqref="G494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9" t="s">
        <v>1014</v>
      </c>
      <c r="B1" s="430"/>
      <c r="C1" s="430"/>
      <c r="D1" s="430"/>
      <c r="E1" s="430"/>
      <c r="F1" s="430"/>
      <c r="G1" s="430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271">
        <v>43669</v>
      </c>
      <c r="B493" s="272">
        <v>3403</v>
      </c>
    </row>
    <row r="494" spans="1:2" x14ac:dyDescent="0.25">
      <c r="A494" s="271">
        <v>43670</v>
      </c>
      <c r="B494" s="272">
        <v>3403</v>
      </c>
    </row>
    <row r="495" spans="1:2" x14ac:dyDescent="0.25">
      <c r="A495" s="271">
        <v>43671</v>
      </c>
      <c r="B495" s="272">
        <v>3405</v>
      </c>
    </row>
    <row r="496" spans="1:2" x14ac:dyDescent="0.25">
      <c r="A496" s="406"/>
      <c r="B496" s="407"/>
    </row>
    <row r="497" spans="1:2" x14ac:dyDescent="0.25">
      <c r="A497" s="406"/>
      <c r="B497" s="407"/>
    </row>
    <row r="498" spans="1:2" x14ac:dyDescent="0.25">
      <c r="A498" s="406"/>
      <c r="B498" s="407"/>
    </row>
    <row r="499" spans="1:2" x14ac:dyDescent="0.25">
      <c r="A499" s="406"/>
      <c r="B499" s="407"/>
    </row>
    <row r="500" spans="1:2" x14ac:dyDescent="0.25">
      <c r="A500" s="406"/>
      <c r="B500" s="407"/>
    </row>
    <row r="501" spans="1:2" x14ac:dyDescent="0.25">
      <c r="A501" s="406"/>
      <c r="B501" s="407"/>
    </row>
    <row r="502" spans="1:2" x14ac:dyDescent="0.25">
      <c r="A502" s="406"/>
      <c r="B502" s="407"/>
    </row>
    <row r="503" spans="1:2" x14ac:dyDescent="0.25">
      <c r="A503" s="406"/>
      <c r="B50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37" activePane="bottomLeft" state="frozen"/>
      <selection pane="bottomLeft" activeCell="E1348" sqref="E1348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9" t="s">
        <v>749</v>
      </c>
      <c r="B1" s="419"/>
      <c r="C1" s="419"/>
      <c r="D1" s="419"/>
      <c r="E1" s="419"/>
      <c r="F1" s="419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20" t="s">
        <v>750</v>
      </c>
      <c r="C3" s="421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5980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48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48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48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48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205">
        <v>43669</v>
      </c>
      <c r="B1346" s="37">
        <f t="shared" si="56"/>
        <v>6872.2482318232587</v>
      </c>
      <c r="C1346" s="231">
        <v>47310</v>
      </c>
      <c r="D1346" s="37">
        <f t="shared" si="57"/>
        <v>5873.7164374557769</v>
      </c>
      <c r="E1346" s="231">
        <v>6007.5</v>
      </c>
      <c r="F1346" s="152">
        <f>USD_CNY!B1132</f>
        <v>6.8842100000000004</v>
      </c>
      <c r="G1346" s="144">
        <f t="shared" si="54"/>
        <v>-300</v>
      </c>
      <c r="H1346" s="385">
        <f t="shared" si="58"/>
        <v>-58.5</v>
      </c>
    </row>
    <row r="1347" spans="1:8" x14ac:dyDescent="0.25">
      <c r="A1347" s="205">
        <v>43670</v>
      </c>
      <c r="B1347" s="37">
        <f t="shared" si="56"/>
        <v>6828.1423182127855</v>
      </c>
      <c r="C1347" s="231">
        <v>47005</v>
      </c>
      <c r="D1347" s="37">
        <f t="shared" si="57"/>
        <v>5836.019075395544</v>
      </c>
      <c r="E1347" s="231">
        <v>5968.5</v>
      </c>
      <c r="F1347" s="152">
        <f>USD_CNY!B1133</f>
        <v>6.88401</v>
      </c>
      <c r="G1347" s="144">
        <f t="shared" si="54"/>
        <v>-305</v>
      </c>
      <c r="H1347" s="385">
        <f t="shared" si="58"/>
        <v>-39</v>
      </c>
    </row>
    <row r="1348" spans="1:8" x14ac:dyDescent="0.25">
      <c r="A1348" s="205">
        <v>43671</v>
      </c>
      <c r="B1348" s="37">
        <f t="shared" si="56"/>
        <v>6834.9847699499123</v>
      </c>
      <c r="C1348" s="231">
        <v>47010</v>
      </c>
      <c r="D1348" s="37">
        <f t="shared" si="57"/>
        <v>5841.8673247435154</v>
      </c>
      <c r="E1348" s="231">
        <v>5980</v>
      </c>
      <c r="F1348" s="152">
        <f>USD_CNY!B1134</f>
        <v>6.8778499999999996</v>
      </c>
      <c r="G1348" s="144">
        <f t="shared" si="54"/>
        <v>5</v>
      </c>
      <c r="H1348" s="385">
        <f t="shared" si="58"/>
        <v>11.5</v>
      </c>
    </row>
    <row r="1349" spans="1:8" x14ac:dyDescent="0.25">
      <c r="A1349" s="181"/>
      <c r="B1349" s="37"/>
      <c r="C1349" s="231"/>
      <c r="D1349" s="37"/>
      <c r="E1349" s="231"/>
      <c r="F1349" s="37"/>
    </row>
    <row r="1350" spans="1:8" x14ac:dyDescent="0.25">
      <c r="A1350" s="181"/>
      <c r="B1350" s="37"/>
      <c r="C1350" s="231"/>
      <c r="D1350" s="37"/>
      <c r="E1350" s="231"/>
      <c r="F1350" s="37"/>
    </row>
    <row r="1351" spans="1:8" x14ac:dyDescent="0.25">
      <c r="A1351" s="181"/>
      <c r="B1351" s="37"/>
      <c r="C1351" s="231"/>
      <c r="D1351" s="37"/>
      <c r="E1351" s="231"/>
      <c r="F1351" s="37"/>
    </row>
    <row r="1352" spans="1:8" x14ac:dyDescent="0.25">
      <c r="A1352" s="181"/>
      <c r="B1352" s="37"/>
      <c r="C1352" s="231"/>
      <c r="D1352" s="37"/>
      <c r="E1352" s="231"/>
      <c r="F1352" s="37"/>
    </row>
    <row r="1353" spans="1:8" x14ac:dyDescent="0.25">
      <c r="A1353" s="181"/>
      <c r="B1353" s="37"/>
      <c r="C1353" s="231"/>
      <c r="D1353" s="37"/>
      <c r="E1353" s="231"/>
      <c r="F1353" s="37"/>
    </row>
    <row r="1354" spans="1:8" x14ac:dyDescent="0.25">
      <c r="A1354" s="181"/>
      <c r="B1354" s="37"/>
      <c r="C1354" s="231"/>
      <c r="D1354" s="37"/>
      <c r="E1354" s="231"/>
      <c r="F1354" s="37"/>
    </row>
    <row r="1355" spans="1:8" x14ac:dyDescent="0.25">
      <c r="A1355" s="181"/>
      <c r="B1355" s="37"/>
      <c r="C1355" s="231"/>
      <c r="D1355" s="37"/>
      <c r="E1355" s="231"/>
      <c r="F1355" s="37"/>
    </row>
    <row r="1356" spans="1:8" x14ac:dyDescent="0.25">
      <c r="A1356" s="181"/>
      <c r="B1356" s="37"/>
      <c r="C1356" s="231"/>
      <c r="D1356" s="37"/>
      <c r="E1356" s="231"/>
      <c r="F1356" s="37"/>
    </row>
    <row r="1357" spans="1:8" x14ac:dyDescent="0.25">
      <c r="A1357" s="181"/>
      <c r="B1357" s="37"/>
      <c r="C1357" s="231"/>
      <c r="D1357" s="37"/>
      <c r="E1357" s="231"/>
      <c r="F1357" s="37"/>
    </row>
    <row r="1358" spans="1:8" x14ac:dyDescent="0.25">
      <c r="A1358" s="181"/>
      <c r="B1358" s="37"/>
      <c r="C1358" s="231"/>
      <c r="D1358" s="37"/>
      <c r="E1358" s="231"/>
      <c r="F1358" s="37"/>
    </row>
    <row r="1359" spans="1:8" x14ac:dyDescent="0.25">
      <c r="A1359" s="181"/>
      <c r="B1359" s="37"/>
      <c r="C1359" s="231"/>
      <c r="D1359" s="37"/>
      <c r="E1359" s="231"/>
      <c r="F1359" s="37"/>
    </row>
    <row r="1360" spans="1:8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35" activePane="bottomLeft" state="frozen"/>
      <selection pane="bottomLeft" activeCell="E1346" sqref="E1346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2" t="s">
        <v>749</v>
      </c>
      <c r="B1" s="422"/>
      <c r="C1" s="422"/>
      <c r="D1" s="422"/>
      <c r="E1" s="422"/>
      <c r="F1" s="422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20" t="s">
        <v>659</v>
      </c>
      <c r="C3" s="421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46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46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46" si="59">+IF(F1329=0,"",C1329/F1329)</f>
        <v>2351.2215433039687</v>
      </c>
      <c r="C1329" s="37">
        <v>16150</v>
      </c>
      <c r="D1329" s="37">
        <f t="shared" ref="D1329:D1346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205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6">
        <f>USD_CNY!B1132</f>
        <v>6.8842100000000004</v>
      </c>
      <c r="G1344" s="144">
        <f t="shared" si="56"/>
        <v>-50</v>
      </c>
      <c r="H1344" s="144">
        <f t="shared" si="58"/>
        <v>-70.5</v>
      </c>
    </row>
    <row r="1345" spans="1:8" x14ac:dyDescent="0.25">
      <c r="A1345" s="205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6">
        <f>USD_CNY!B1133</f>
        <v>6.88401</v>
      </c>
      <c r="G1345" s="144">
        <f t="shared" si="56"/>
        <v>25</v>
      </c>
      <c r="H1345" s="144">
        <f t="shared" si="58"/>
        <v>23.5</v>
      </c>
    </row>
    <row r="1346" spans="1:8" x14ac:dyDescent="0.25">
      <c r="A1346" s="205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6">
        <f>USD_CNY!B1134</f>
        <v>6.8778499999999996</v>
      </c>
      <c r="G1346" s="144">
        <f t="shared" si="56"/>
        <v>175</v>
      </c>
      <c r="H1346" s="144">
        <f t="shared" si="58"/>
        <v>43.5</v>
      </c>
    </row>
    <row r="1347" spans="1:8" x14ac:dyDescent="0.25">
      <c r="A1347" s="181"/>
      <c r="B1347" s="37"/>
      <c r="C1347" s="37"/>
      <c r="D1347" s="37"/>
      <c r="E1347" s="37"/>
      <c r="F1347" s="51"/>
    </row>
    <row r="1348" spans="1:8" x14ac:dyDescent="0.25">
      <c r="A1348" s="181"/>
      <c r="B1348" s="37"/>
      <c r="C1348" s="37"/>
      <c r="D1348" s="37"/>
      <c r="E1348" s="37"/>
      <c r="F1348" s="51"/>
    </row>
    <row r="1349" spans="1:8" x14ac:dyDescent="0.25">
      <c r="A1349" s="181"/>
      <c r="B1349" s="37"/>
      <c r="C1349" s="37"/>
      <c r="D1349" s="37"/>
      <c r="E1349" s="37"/>
      <c r="F1349" s="51"/>
    </row>
    <row r="1350" spans="1:8" x14ac:dyDescent="0.25">
      <c r="A1350" s="181"/>
      <c r="B1350" s="37"/>
      <c r="C1350" s="37"/>
      <c r="D1350" s="37"/>
      <c r="E1350" s="37"/>
      <c r="F1350" s="51"/>
    </row>
    <row r="1351" spans="1:8" x14ac:dyDescent="0.25">
      <c r="A1351" s="181"/>
      <c r="B1351" s="37"/>
      <c r="C1351" s="37"/>
      <c r="D1351" s="37"/>
      <c r="E1351" s="37"/>
      <c r="F1351" s="51"/>
    </row>
    <row r="1352" spans="1:8" x14ac:dyDescent="0.25">
      <c r="A1352" s="181"/>
      <c r="B1352" s="37"/>
      <c r="C1352" s="37"/>
      <c r="D1352" s="37"/>
      <c r="E1352" s="37"/>
      <c r="F1352" s="51"/>
    </row>
    <row r="1353" spans="1:8" x14ac:dyDescent="0.25">
      <c r="A1353" s="181"/>
      <c r="B1353" s="37"/>
      <c r="C1353" s="37"/>
      <c r="D1353" s="37"/>
      <c r="E1353" s="37"/>
      <c r="F1353" s="51"/>
    </row>
    <row r="1354" spans="1:8" x14ac:dyDescent="0.25">
      <c r="A1354" s="181"/>
      <c r="B1354" s="37"/>
      <c r="C1354" s="37"/>
      <c r="D1354" s="37"/>
      <c r="E1354" s="37"/>
      <c r="F1354" s="51"/>
    </row>
    <row r="1355" spans="1:8" x14ac:dyDescent="0.25">
      <c r="A1355" s="181"/>
      <c r="B1355" s="37"/>
      <c r="C1355" s="37"/>
      <c r="D1355" s="37"/>
      <c r="E1355" s="37"/>
      <c r="F1355" s="51"/>
    </row>
    <row r="1356" spans="1:8" x14ac:dyDescent="0.25">
      <c r="A1356" s="181"/>
      <c r="B1356" s="37"/>
      <c r="C1356" s="37"/>
      <c r="D1356" s="37"/>
      <c r="E1356" s="37"/>
      <c r="F1356" s="51"/>
    </row>
    <row r="1357" spans="1:8" x14ac:dyDescent="0.25">
      <c r="A1357" s="181"/>
      <c r="B1357" s="37"/>
      <c r="C1357" s="37"/>
      <c r="D1357" s="37"/>
      <c r="E1357" s="37"/>
      <c r="F1357" s="51"/>
    </row>
    <row r="1358" spans="1:8" x14ac:dyDescent="0.25">
      <c r="A1358" s="181"/>
      <c r="B1358" s="37"/>
      <c r="C1358" s="37"/>
      <c r="D1358" s="37"/>
      <c r="E1358" s="37"/>
      <c r="F1358" s="51"/>
    </row>
    <row r="1359" spans="1:8" x14ac:dyDescent="0.25">
      <c r="A1359" s="181"/>
      <c r="B1359" s="37"/>
      <c r="C1359" s="37"/>
      <c r="D1359" s="37"/>
      <c r="E1359" s="37"/>
      <c r="F1359" s="51"/>
    </row>
    <row r="1360" spans="1:8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29" activePane="bottomLeft" state="frozen"/>
      <selection pane="bottomLeft" activeCell="E1346" sqref="E1346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3" t="s">
        <v>749</v>
      </c>
      <c r="B1" s="423"/>
      <c r="C1" s="423"/>
      <c r="D1" s="423"/>
      <c r="E1" s="423"/>
      <c r="F1" s="423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4" t="s">
        <v>752</v>
      </c>
      <c r="C3" s="425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46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46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46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46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5">
        <v>43669</v>
      </c>
      <c r="B1344" s="20">
        <f t="shared" si="55"/>
        <v>559.97710703188886</v>
      </c>
      <c r="C1344" s="221">
        <v>3855</v>
      </c>
      <c r="D1344" s="20">
        <f t="shared" si="54"/>
        <v>478.61291199306743</v>
      </c>
      <c r="E1344" s="20">
        <v>522.61</v>
      </c>
      <c r="F1344" s="152">
        <f>USD_CNY!B1132</f>
        <v>6.8842100000000004</v>
      </c>
      <c r="G1344" s="164">
        <f t="shared" si="52"/>
        <v>1</v>
      </c>
      <c r="H1344" s="164">
        <f t="shared" si="56"/>
        <v>-0.15999999999996817</v>
      </c>
    </row>
    <row r="1345" spans="1:8" x14ac:dyDescent="0.25">
      <c r="A1345" s="205">
        <v>43670</v>
      </c>
      <c r="B1345" s="20">
        <f t="shared" si="55"/>
        <v>567.83764114229928</v>
      </c>
      <c r="C1345" s="221">
        <v>3909</v>
      </c>
      <c r="D1345" s="20">
        <f t="shared" si="54"/>
        <v>485.33131721564041</v>
      </c>
      <c r="E1345" s="20">
        <v>526.63</v>
      </c>
      <c r="F1345" s="152">
        <f>USD_CNY!B1133</f>
        <v>6.88401</v>
      </c>
      <c r="G1345" s="164">
        <f t="shared" si="52"/>
        <v>54</v>
      </c>
      <c r="H1345" s="164">
        <f t="shared" si="56"/>
        <v>4.0199999999999818</v>
      </c>
    </row>
    <row r="1346" spans="1:8" x14ac:dyDescent="0.25">
      <c r="A1346" s="205">
        <v>43671</v>
      </c>
      <c r="B1346" s="20">
        <f t="shared" si="55"/>
        <v>569.8001555718721</v>
      </c>
      <c r="C1346" s="221">
        <v>3919</v>
      </c>
      <c r="D1346" s="20">
        <f t="shared" si="54"/>
        <v>487.00867997595907</v>
      </c>
      <c r="E1346" s="20">
        <v>530.47500000000002</v>
      </c>
      <c r="F1346" s="152">
        <f>USD_CNY!B1134</f>
        <v>6.8778499999999996</v>
      </c>
      <c r="G1346" s="164">
        <f t="shared" si="52"/>
        <v>10</v>
      </c>
      <c r="H1346" s="164">
        <f t="shared" si="56"/>
        <v>3.8450000000000273</v>
      </c>
    </row>
    <row r="1347" spans="1:8" x14ac:dyDescent="0.25">
      <c r="A1347" s="204"/>
      <c r="B1347" s="20"/>
      <c r="C1347" s="221"/>
      <c r="D1347" s="20"/>
      <c r="E1347" s="20"/>
      <c r="F1347" s="47"/>
    </row>
    <row r="1348" spans="1:8" x14ac:dyDescent="0.25">
      <c r="A1348" s="204"/>
      <c r="B1348" s="20"/>
      <c r="C1348" s="221"/>
      <c r="D1348" s="20"/>
      <c r="E1348" s="20"/>
      <c r="F1348" s="47"/>
    </row>
    <row r="1349" spans="1:8" x14ac:dyDescent="0.25">
      <c r="A1349" s="204"/>
      <c r="B1349" s="20"/>
      <c r="C1349" s="221"/>
      <c r="D1349" s="20"/>
      <c r="E1349" s="20"/>
      <c r="F1349" s="47"/>
    </row>
    <row r="1350" spans="1:8" x14ac:dyDescent="0.25">
      <c r="A1350" s="204"/>
      <c r="B1350" s="20"/>
      <c r="C1350" s="221"/>
      <c r="D1350" s="20"/>
      <c r="E1350" s="20"/>
      <c r="F1350" s="47"/>
    </row>
    <row r="1351" spans="1:8" x14ac:dyDescent="0.25">
      <c r="A1351" s="204"/>
      <c r="B1351" s="20"/>
      <c r="C1351" s="221"/>
      <c r="D1351" s="20"/>
      <c r="E1351" s="20"/>
      <c r="F1351" s="47"/>
    </row>
    <row r="1352" spans="1:8" x14ac:dyDescent="0.25">
      <c r="A1352" s="204"/>
      <c r="B1352" s="20"/>
      <c r="C1352" s="221"/>
      <c r="D1352" s="20"/>
      <c r="E1352" s="20"/>
      <c r="F1352" s="47"/>
    </row>
    <row r="1353" spans="1:8" x14ac:dyDescent="0.25">
      <c r="A1353" s="204"/>
      <c r="B1353" s="20"/>
      <c r="C1353" s="221"/>
      <c r="D1353" s="20"/>
      <c r="E1353" s="20"/>
      <c r="F1353" s="47"/>
    </row>
    <row r="1354" spans="1:8" x14ac:dyDescent="0.25">
      <c r="A1354" s="204"/>
      <c r="B1354" s="20"/>
      <c r="C1354" s="221"/>
      <c r="D1354" s="20"/>
      <c r="E1354" s="20"/>
      <c r="F1354" s="47"/>
    </row>
    <row r="1355" spans="1:8" x14ac:dyDescent="0.25">
      <c r="A1355" s="204"/>
      <c r="B1355" s="20"/>
      <c r="C1355" s="221"/>
      <c r="D1355" s="20"/>
      <c r="E1355" s="20"/>
      <c r="F1355" s="47"/>
    </row>
    <row r="1356" spans="1:8" x14ac:dyDescent="0.25">
      <c r="A1356" s="204"/>
      <c r="B1356" s="20"/>
      <c r="C1356" s="221"/>
      <c r="D1356" s="20"/>
      <c r="E1356" s="20"/>
      <c r="F1356" s="47"/>
    </row>
    <row r="1357" spans="1:8" x14ac:dyDescent="0.25">
      <c r="A1357" s="204"/>
      <c r="B1357" s="20"/>
      <c r="C1357" s="221"/>
      <c r="D1357" s="20"/>
      <c r="E1357" s="20"/>
      <c r="F1357" s="47"/>
    </row>
    <row r="1358" spans="1:8" x14ac:dyDescent="0.25">
      <c r="A1358" s="204"/>
      <c r="B1358" s="20"/>
      <c r="C1358" s="221"/>
      <c r="D1358" s="20"/>
      <c r="E1358" s="20"/>
      <c r="F1358" s="47"/>
    </row>
    <row r="1359" spans="1:8" x14ac:dyDescent="0.25">
      <c r="A1359" s="204"/>
      <c r="B1359" s="20"/>
      <c r="C1359" s="221"/>
      <c r="D1359" s="20"/>
      <c r="E1359" s="20"/>
      <c r="F1359" s="47"/>
    </row>
    <row r="1360" spans="1:8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3"/>
  <sheetViews>
    <sheetView zoomScale="85" zoomScaleNormal="85" workbookViewId="0">
      <pane ySplit="4" topLeftCell="A1326" activePane="bottomLeft" state="frozen"/>
      <selection pane="bottomLeft" activeCell="E1343" sqref="E1343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6" t="s">
        <v>749</v>
      </c>
      <c r="B1" s="426"/>
      <c r="C1" s="426"/>
      <c r="D1" s="426"/>
      <c r="E1" s="426"/>
      <c r="F1" s="426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2407.0829627798739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43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43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43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43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  <row r="1341" spans="1:8" x14ac:dyDescent="0.25">
      <c r="A1341" s="205">
        <v>43669</v>
      </c>
      <c r="B1341" s="3">
        <f t="shared" si="40"/>
        <v>2818.043028902372</v>
      </c>
      <c r="C1341" s="222">
        <v>19400</v>
      </c>
      <c r="D1341" s="3">
        <f t="shared" si="51"/>
        <v>2408.5837853866428</v>
      </c>
      <c r="E1341" s="222">
        <v>2398.5</v>
      </c>
      <c r="F1341" s="152">
        <f>USD_CNY!B1132</f>
        <v>6.8842100000000004</v>
      </c>
      <c r="G1341" s="164">
        <f t="shared" si="52"/>
        <v>30</v>
      </c>
      <c r="H1341" s="403">
        <f t="shared" si="53"/>
        <v>-28.5</v>
      </c>
    </row>
    <row r="1342" spans="1:8" x14ac:dyDescent="0.25">
      <c r="A1342" s="205">
        <v>43670</v>
      </c>
      <c r="B1342" s="3">
        <f t="shared" si="40"/>
        <v>2816.6722593372178</v>
      </c>
      <c r="C1342" s="222">
        <v>19390</v>
      </c>
      <c r="D1342" s="3">
        <f t="shared" si="51"/>
        <v>2407.4121874677076</v>
      </c>
      <c r="E1342" s="222">
        <v>2408</v>
      </c>
      <c r="F1342" s="152">
        <f>USD_CNY!B1133</f>
        <v>6.88401</v>
      </c>
      <c r="G1342" s="164">
        <f t="shared" si="52"/>
        <v>-10</v>
      </c>
      <c r="H1342" s="403">
        <f t="shared" si="53"/>
        <v>9.5</v>
      </c>
    </row>
    <row r="1343" spans="1:8" x14ac:dyDescent="0.25">
      <c r="A1343" s="205">
        <v>43671</v>
      </c>
      <c r="B1343" s="3">
        <f t="shared" si="40"/>
        <v>2816.2870664524526</v>
      </c>
      <c r="C1343" s="222">
        <v>19370</v>
      </c>
      <c r="D1343" s="3">
        <f t="shared" si="51"/>
        <v>2407.0829627798739</v>
      </c>
      <c r="E1343" s="222">
        <v>2456</v>
      </c>
      <c r="F1343" s="152">
        <f>USD_CNY!B1134</f>
        <v>6.8778499999999996</v>
      </c>
      <c r="G1343" s="164">
        <f t="shared" si="52"/>
        <v>-20</v>
      </c>
      <c r="H1343" s="403">
        <f t="shared" si="53"/>
        <v>48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0"/>
  <sheetViews>
    <sheetView zoomScale="115" zoomScaleNormal="115" workbookViewId="0">
      <pane ySplit="5" topLeftCell="A881" activePane="bottomLeft" state="frozen"/>
      <selection pane="bottomLeft" activeCell="E890" sqref="E89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90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90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890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>+C887-C886</f>
        <v>-3000</v>
      </c>
      <c r="H887" s="95">
        <f t="shared" si="47"/>
        <v>-260</v>
      </c>
    </row>
    <row r="888" spans="1:8" x14ac:dyDescent="0.2">
      <c r="A888" s="314">
        <v>43669</v>
      </c>
      <c r="B888" s="95">
        <f t="shared" si="28"/>
        <v>16508.793311069825</v>
      </c>
      <c r="C888" s="254">
        <v>113650</v>
      </c>
      <c r="D888" s="95">
        <f t="shared" si="45"/>
        <v>14110.079753051134</v>
      </c>
      <c r="E888" s="254">
        <v>14310</v>
      </c>
      <c r="F888" s="159">
        <f>USD_CNY!B1132</f>
        <v>6.8842100000000004</v>
      </c>
      <c r="G888" s="95">
        <f>+C888-C887</f>
        <v>-1850</v>
      </c>
      <c r="H888" s="95">
        <f t="shared" si="47"/>
        <v>-115</v>
      </c>
    </row>
    <row r="889" spans="1:8" x14ac:dyDescent="0.2">
      <c r="A889" s="314">
        <v>43670</v>
      </c>
      <c r="B889" s="95">
        <f t="shared" si="28"/>
        <v>16342.219142621814</v>
      </c>
      <c r="C889" s="254">
        <v>112500</v>
      </c>
      <c r="D889" s="95">
        <f t="shared" si="45"/>
        <v>13967.708668907535</v>
      </c>
      <c r="E889" s="254">
        <v>14305</v>
      </c>
      <c r="F889" s="159">
        <f>USD_CNY!B1133</f>
        <v>6.88401</v>
      </c>
      <c r="G889" s="95">
        <f>+C889-C888</f>
        <v>-1150</v>
      </c>
      <c r="H889" s="95">
        <f t="shared" si="47"/>
        <v>-5</v>
      </c>
    </row>
    <row r="890" spans="1:8" x14ac:dyDescent="0.2">
      <c r="A890" s="314">
        <v>43671</v>
      </c>
      <c r="B890" s="95">
        <f t="shared" si="28"/>
        <v>16458.631694497555</v>
      </c>
      <c r="C890" s="254">
        <v>113200</v>
      </c>
      <c r="D890" s="95">
        <f t="shared" si="45"/>
        <v>14067.206576493638</v>
      </c>
      <c r="E890" s="254">
        <v>14475</v>
      </c>
      <c r="F890" s="159">
        <f>USD_CNY!B1134</f>
        <v>6.8778499999999996</v>
      </c>
      <c r="G890" s="95">
        <f>+C890-C889</f>
        <v>700</v>
      </c>
      <c r="H890" s="95">
        <f t="shared" si="47"/>
        <v>170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workbookViewId="0">
      <pane xSplit="1" ySplit="5" topLeftCell="B216" activePane="bottomRight" state="frozen"/>
      <selection pane="topRight" activeCell="B1" sqref="B1"/>
      <selection pane="bottomLeft" activeCell="A6" sqref="A6"/>
      <selection pane="bottomRight" activeCell="C225" sqref="C225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25" si="38">+IF(F198=0,"",C198/F198)</f>
        <v>259.72002181648185</v>
      </c>
      <c r="C198" s="333">
        <v>1800</v>
      </c>
      <c r="D198" s="1">
        <f t="shared" ref="D198:D225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25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  <row r="223" spans="1:7" x14ac:dyDescent="0.25">
      <c r="A223" s="314">
        <v>43669</v>
      </c>
      <c r="B223" s="1">
        <f t="shared" si="38"/>
        <v>261.46790989815821</v>
      </c>
      <c r="C223" s="333">
        <v>1800</v>
      </c>
      <c r="D223" s="1">
        <f t="shared" si="39"/>
        <v>223.4768460668019</v>
      </c>
      <c r="F223" s="1">
        <f>USD_CNY!B1132</f>
        <v>6.8842100000000004</v>
      </c>
      <c r="G223" s="323">
        <f t="shared" si="40"/>
        <v>0</v>
      </c>
    </row>
    <row r="224" spans="1:7" x14ac:dyDescent="0.25">
      <c r="A224" s="314">
        <v>43670</v>
      </c>
      <c r="B224" s="1">
        <f t="shared" si="38"/>
        <v>261.47550628194904</v>
      </c>
      <c r="C224" s="333">
        <v>1800</v>
      </c>
      <c r="D224" s="1">
        <f t="shared" si="39"/>
        <v>223.48333870252057</v>
      </c>
      <c r="F224" s="1">
        <f>USD_CNY!B1133</f>
        <v>6.88401</v>
      </c>
      <c r="G224" s="323">
        <f t="shared" si="40"/>
        <v>0</v>
      </c>
    </row>
    <row r="225" spans="1:7" x14ac:dyDescent="0.25">
      <c r="A225" s="314">
        <v>43671</v>
      </c>
      <c r="B225" s="1">
        <f t="shared" si="38"/>
        <v>261.70969125526148</v>
      </c>
      <c r="C225" s="333">
        <v>1800</v>
      </c>
      <c r="D225" s="1">
        <f t="shared" si="39"/>
        <v>223.68349679936878</v>
      </c>
      <c r="F225" s="1">
        <f>USD_CNY!B1134</f>
        <v>6.8778499999999996</v>
      </c>
      <c r="G225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2" workbookViewId="0">
      <selection activeCell="C40" sqref="C40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9" t="s">
        <v>1035</v>
      </c>
      <c r="B1" s="419"/>
      <c r="C1" s="419"/>
      <c r="D1" s="419"/>
      <c r="E1" s="419"/>
      <c r="F1" s="419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20" t="s">
        <v>1034</v>
      </c>
      <c r="C3" s="421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40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40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40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ht="15.75" x14ac:dyDescent="0.25">
      <c r="A38" s="400">
        <v>43669</v>
      </c>
      <c r="B38" s="365">
        <f t="shared" si="3"/>
        <v>133.34863404806069</v>
      </c>
      <c r="C38" s="365">
        <v>918</v>
      </c>
      <c r="D38" s="365">
        <f t="shared" si="2"/>
        <v>113.97319149406897</v>
      </c>
      <c r="E38" s="392"/>
      <c r="F38" s="360">
        <f>USD_CNY!B1132</f>
        <v>6.8842100000000004</v>
      </c>
      <c r="G38" s="393">
        <f t="shared" si="1"/>
        <v>-2</v>
      </c>
    </row>
    <row r="39" spans="1:7" ht="15.75" x14ac:dyDescent="0.25">
      <c r="A39" s="400">
        <v>43670</v>
      </c>
      <c r="B39" s="365">
        <f t="shared" si="3"/>
        <v>133.20724403363738</v>
      </c>
      <c r="C39" s="365">
        <v>917</v>
      </c>
      <c r="D39" s="365">
        <f t="shared" si="2"/>
        <v>113.85234532789521</v>
      </c>
      <c r="E39" s="392"/>
      <c r="F39" s="360">
        <f>USD_CNY!B1133</f>
        <v>6.88401</v>
      </c>
      <c r="G39" s="393">
        <f t="shared" si="1"/>
        <v>-1</v>
      </c>
    </row>
    <row r="40" spans="1:7" ht="15.75" x14ac:dyDescent="0.25">
      <c r="A40" s="400">
        <v>43671</v>
      </c>
      <c r="B40" s="365">
        <f t="shared" si="3"/>
        <v>130.12787426303279</v>
      </c>
      <c r="C40" s="365">
        <v>895</v>
      </c>
      <c r="D40" s="365">
        <f t="shared" si="2"/>
        <v>111.22040535301949</v>
      </c>
      <c r="E40" s="392"/>
      <c r="F40" s="360">
        <f>USD_CNY!B1134</f>
        <v>6.8778499999999996</v>
      </c>
      <c r="G40" s="393">
        <f t="shared" si="1"/>
        <v>-22</v>
      </c>
    </row>
    <row r="41" spans="1:7" x14ac:dyDescent="0.25">
      <c r="A41" s="408"/>
      <c r="B41" s="392"/>
      <c r="C41" s="392"/>
      <c r="D41" s="392"/>
      <c r="E41" s="392"/>
      <c r="F41" s="392"/>
      <c r="G41" s="392"/>
    </row>
    <row r="42" spans="1:7" x14ac:dyDescent="0.25">
      <c r="A42" s="408"/>
      <c r="B42" s="392"/>
      <c r="C42" s="392"/>
      <c r="D42" s="392"/>
      <c r="E42" s="392"/>
      <c r="F42" s="392"/>
      <c r="G42" s="392"/>
    </row>
    <row r="43" spans="1:7" x14ac:dyDescent="0.25">
      <c r="A43" s="408"/>
      <c r="B43" s="392"/>
      <c r="C43" s="392"/>
      <c r="D43" s="392"/>
      <c r="E43" s="392"/>
      <c r="F43" s="392"/>
      <c r="G43" s="392"/>
    </row>
    <row r="44" spans="1:7" x14ac:dyDescent="0.25">
      <c r="A44" s="408"/>
      <c r="B44" s="392"/>
      <c r="C44" s="392"/>
      <c r="D44" s="392"/>
      <c r="E44" s="392"/>
      <c r="F44" s="392"/>
      <c r="G44" s="392"/>
    </row>
    <row r="45" spans="1:7" x14ac:dyDescent="0.25">
      <c r="A45" s="408"/>
      <c r="B45" s="392"/>
      <c r="C45" s="392"/>
      <c r="D45" s="392"/>
      <c r="E45" s="392"/>
      <c r="F45" s="392"/>
      <c r="G45" s="392"/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workbookViewId="0">
      <pane xSplit="1" ySplit="5" topLeftCell="B209" activePane="bottomRight" state="frozen"/>
      <selection pane="topRight" activeCell="B1" sqref="B1"/>
      <selection pane="bottomLeft" activeCell="A6" sqref="A6"/>
      <selection pane="bottomRight" activeCell="H220" sqref="H220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12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12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12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12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  <row r="210" spans="1:8" ht="15.75" x14ac:dyDescent="0.25">
      <c r="A210" s="388">
        <v>43669</v>
      </c>
      <c r="B210" s="320">
        <f t="shared" si="37"/>
        <v>589.75539677029019</v>
      </c>
      <c r="C210" s="378">
        <v>4060</v>
      </c>
      <c r="D210" s="372">
        <f t="shared" si="35"/>
        <v>504.06444168400873</v>
      </c>
      <c r="E210" s="1">
        <v>477.5</v>
      </c>
      <c r="F210" s="374">
        <f>USD_CNY!B1132</f>
        <v>6.8842100000000004</v>
      </c>
      <c r="G210" s="323">
        <f t="shared" si="38"/>
        <v>15</v>
      </c>
      <c r="H210" s="362">
        <f t="shared" si="39"/>
        <v>-1.5</v>
      </c>
    </row>
    <row r="211" spans="1:8" ht="15.75" x14ac:dyDescent="0.25">
      <c r="A211" s="388">
        <v>43670</v>
      </c>
      <c r="B211" s="320">
        <f t="shared" si="37"/>
        <v>586.14092658203572</v>
      </c>
      <c r="C211" s="378">
        <v>4035</v>
      </c>
      <c r="D211" s="372">
        <f t="shared" si="35"/>
        <v>500.97515092481689</v>
      </c>
      <c r="E211" s="1">
        <v>474</v>
      </c>
      <c r="F211" s="374">
        <f>USD_CNY!B1133</f>
        <v>6.88401</v>
      </c>
      <c r="G211" s="323">
        <f t="shared" si="38"/>
        <v>-25</v>
      </c>
      <c r="H211" s="362">
        <f t="shared" si="39"/>
        <v>-3.5</v>
      </c>
    </row>
    <row r="212" spans="1:8" ht="15.75" x14ac:dyDescent="0.25">
      <c r="A212" s="388">
        <v>43671</v>
      </c>
      <c r="B212" s="320">
        <f t="shared" si="37"/>
        <v>580.1231489491629</v>
      </c>
      <c r="C212" s="378">
        <v>3990</v>
      </c>
      <c r="D212" s="372">
        <f t="shared" si="35"/>
        <v>495.83175123860082</v>
      </c>
      <c r="E212" s="1">
        <v>469</v>
      </c>
      <c r="F212" s="374">
        <f>USD_CNY!B1134</f>
        <v>6.8778499999999996</v>
      </c>
      <c r="G212" s="323">
        <f t="shared" si="38"/>
        <v>-45</v>
      </c>
      <c r="H212" s="362">
        <f t="shared" si="39"/>
        <v>-5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2019-07-25T04:33:13Z</dcterms:modified>
</cp:coreProperties>
</file>