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285" windowWidth="10200" windowHeight="78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B1346" i="4"/>
  <c r="D1346" i="4"/>
  <c r="F1346" i="4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<sst xmlns="http://schemas.openxmlformats.org/spreadsheetml/2006/main" count="4615" uniqueCount="1039">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</sst>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4960"/>
        <c:axId val="84506496"/>
      </c:areaChart>
      <c:dateAx>
        <c:axId val="845049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5064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5064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049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6720"/>
        <c:axId val="89328256"/>
      </c:areaChart>
      <c:dateAx>
        <c:axId val="893267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28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32825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26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64736"/>
        <c:axId val="89370624"/>
      </c:areaChart>
      <c:dateAx>
        <c:axId val="8936473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706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37062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64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86368"/>
        <c:axId val="90719360"/>
      </c:areaChart>
      <c:dateAx>
        <c:axId val="893863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19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1936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863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60320"/>
        <c:axId val="90761856"/>
      </c:areaChart>
      <c:dateAx>
        <c:axId val="907603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761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618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603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26176"/>
        <c:axId val="89427968"/>
      </c:areaChart>
      <c:dateAx>
        <c:axId val="894261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4279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42796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261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42496"/>
        <c:axId val="91244032"/>
      </c:areaChart>
      <c:dateAx>
        <c:axId val="91242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44032"/>
        <c:crosses val="autoZero"/>
        <c:auto val="1"/>
        <c:lblOffset val="100"/>
        <c:baseTimeUnit val="days"/>
      </c:dateAx>
      <c:valAx>
        <c:axId val="9124403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4249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60416"/>
        <c:axId val="91261952"/>
      </c:areaChart>
      <c:dateAx>
        <c:axId val="91260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61952"/>
        <c:crosses val="autoZero"/>
        <c:auto val="1"/>
        <c:lblOffset val="100"/>
        <c:baseTimeUnit val="days"/>
      </c:dateAx>
      <c:valAx>
        <c:axId val="91261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60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74240"/>
        <c:axId val="91308800"/>
      </c:areaChart>
      <c:dateAx>
        <c:axId val="91274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08800"/>
        <c:crosses val="autoZero"/>
        <c:auto val="1"/>
        <c:lblOffset val="100"/>
        <c:baseTimeUnit val="days"/>
      </c:dateAx>
      <c:valAx>
        <c:axId val="91308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74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87648"/>
        <c:axId val="93789184"/>
      </c:areaChart>
      <c:dateAx>
        <c:axId val="93787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89184"/>
        <c:crosses val="autoZero"/>
        <c:auto val="1"/>
        <c:lblOffset val="100"/>
        <c:baseTimeUnit val="days"/>
      </c:dateAx>
      <c:valAx>
        <c:axId val="9378918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87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1952"/>
        <c:axId val="93831936"/>
      </c:lineChart>
      <c:dateAx>
        <c:axId val="93821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31936"/>
        <c:crosses val="autoZero"/>
        <c:auto val="1"/>
        <c:lblOffset val="100"/>
        <c:baseTimeUnit val="days"/>
      </c:dateAx>
      <c:valAx>
        <c:axId val="938319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2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34784"/>
        <c:axId val="84536320"/>
      </c:areaChart>
      <c:dateAx>
        <c:axId val="8453478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53632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53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34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0560"/>
        <c:axId val="91012096"/>
      </c:areaChart>
      <c:dateAx>
        <c:axId val="91010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012096"/>
        <c:crosses val="autoZero"/>
        <c:auto val="1"/>
        <c:lblOffset val="100"/>
        <c:baseTimeUnit val="days"/>
      </c:dateAx>
      <c:valAx>
        <c:axId val="910120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105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75936"/>
        <c:axId val="91185920"/>
      </c:areaChart>
      <c:dateAx>
        <c:axId val="91175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185920"/>
        <c:crosses val="autoZero"/>
        <c:auto val="1"/>
        <c:lblOffset val="100"/>
        <c:baseTimeUnit val="days"/>
      </c:dateAx>
      <c:valAx>
        <c:axId val="9118592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759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4592"/>
        <c:axId val="91216128"/>
      </c:barChart>
      <c:dateAx>
        <c:axId val="91214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16128"/>
        <c:crosses val="autoZero"/>
        <c:auto val="1"/>
        <c:lblOffset val="100"/>
        <c:baseTimeUnit val="days"/>
      </c:dateAx>
      <c:valAx>
        <c:axId val="912161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22688"/>
        <c:axId val="91149056"/>
      </c:areaChart>
      <c:dateAx>
        <c:axId val="91122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149056"/>
        <c:crosses val="autoZero"/>
        <c:auto val="1"/>
        <c:lblOffset val="100"/>
        <c:baseTimeUnit val="days"/>
      </c:dateAx>
      <c:valAx>
        <c:axId val="9114905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2268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21344"/>
        <c:axId val="93722880"/>
      </c:areaChart>
      <c:dateAx>
        <c:axId val="93721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722880"/>
        <c:crosses val="autoZero"/>
        <c:auto val="1"/>
        <c:lblOffset val="100"/>
        <c:baseTimeUnit val="days"/>
      </c:dateAx>
      <c:valAx>
        <c:axId val="9372288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21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8688"/>
        <c:axId val="93780224"/>
      </c:lineChart>
      <c:catAx>
        <c:axId val="93778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80224"/>
        <c:crosses val="autoZero"/>
        <c:auto val="1"/>
        <c:lblAlgn val="ctr"/>
        <c:lblOffset val="100"/>
        <c:noMultiLvlLbl val="0"/>
      </c:catAx>
      <c:valAx>
        <c:axId val="9378022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78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5904"/>
        <c:axId val="93597696"/>
      </c:lineChart>
      <c:dateAx>
        <c:axId val="93595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97696"/>
        <c:crosses val="autoZero"/>
        <c:auto val="1"/>
        <c:lblOffset val="100"/>
        <c:baseTimeUnit val="days"/>
      </c:dateAx>
      <c:valAx>
        <c:axId val="935976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9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04640"/>
        <c:axId val="100706176"/>
      </c:areaChart>
      <c:dateAx>
        <c:axId val="100704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06176"/>
        <c:crosses val="autoZero"/>
        <c:auto val="1"/>
        <c:lblOffset val="100"/>
        <c:baseTimeUnit val="days"/>
      </c:dateAx>
      <c:valAx>
        <c:axId val="1007061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0464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22560"/>
        <c:axId val="100724096"/>
      </c:areaChart>
      <c:dateAx>
        <c:axId val="100722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24096"/>
        <c:crosses val="autoZero"/>
        <c:auto val="1"/>
        <c:lblOffset val="100"/>
        <c:baseTimeUnit val="days"/>
      </c:dateAx>
      <c:valAx>
        <c:axId val="1007240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225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0960"/>
        <c:axId val="100779136"/>
      </c:lineChart>
      <c:dateAx>
        <c:axId val="100760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79136"/>
        <c:crosses val="autoZero"/>
        <c:auto val="1"/>
        <c:lblOffset val="100"/>
        <c:baseTimeUnit val="days"/>
      </c:dateAx>
      <c:valAx>
        <c:axId val="1007791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60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55712"/>
        <c:axId val="84365696"/>
      </c:areaChart>
      <c:dateAx>
        <c:axId val="843557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65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3656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55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21632"/>
        <c:axId val="100823424"/>
      </c:areaChart>
      <c:dateAx>
        <c:axId val="100821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0823424"/>
        <c:crosses val="autoZero"/>
        <c:auto val="1"/>
        <c:lblOffset val="100"/>
        <c:baseTimeUnit val="days"/>
      </c:dateAx>
      <c:valAx>
        <c:axId val="1008234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21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6496"/>
        <c:axId val="100908032"/>
      </c:areaChart>
      <c:dateAx>
        <c:axId val="100906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08032"/>
        <c:crosses val="autoZero"/>
        <c:auto val="1"/>
        <c:lblOffset val="100"/>
        <c:baseTimeUnit val="days"/>
      </c:dateAx>
      <c:valAx>
        <c:axId val="1009080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06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608"/>
        <c:axId val="100946688"/>
      </c:lineChart>
      <c:dateAx>
        <c:axId val="100932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46688"/>
        <c:crosses val="autoZero"/>
        <c:auto val="1"/>
        <c:lblOffset val="100"/>
        <c:baseTimeUnit val="days"/>
      </c:dateAx>
      <c:valAx>
        <c:axId val="1009466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32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00992"/>
        <c:axId val="100502528"/>
      </c:areaChart>
      <c:dateAx>
        <c:axId val="100500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02528"/>
        <c:crosses val="autoZero"/>
        <c:auto val="1"/>
        <c:lblOffset val="100"/>
        <c:baseTimeUnit val="days"/>
      </c:dateAx>
      <c:valAx>
        <c:axId val="10050252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0099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19296"/>
        <c:axId val="100537472"/>
      </c:areaChart>
      <c:dateAx>
        <c:axId val="100519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37472"/>
        <c:crosses val="autoZero"/>
        <c:auto val="1"/>
        <c:lblOffset val="100"/>
        <c:baseTimeUnit val="days"/>
      </c:dateAx>
      <c:valAx>
        <c:axId val="10053747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192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14080"/>
        <c:axId val="101215616"/>
      </c:areaChart>
      <c:dateAx>
        <c:axId val="101214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215616"/>
        <c:crosses val="autoZero"/>
        <c:auto val="1"/>
        <c:lblOffset val="100"/>
        <c:baseTimeUnit val="days"/>
      </c:dateAx>
      <c:valAx>
        <c:axId val="10121561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1408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16384"/>
        <c:axId val="84417920"/>
      </c:areaChart>
      <c:dateAx>
        <c:axId val="844163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17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1792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16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33920"/>
        <c:axId val="84456192"/>
      </c:areaChart>
      <c:dateAx>
        <c:axId val="8443392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45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5619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33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72896"/>
        <c:axId val="84674432"/>
      </c:areaChart>
      <c:catAx>
        <c:axId val="846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74432"/>
        <c:crosses val="autoZero"/>
        <c:auto val="1"/>
        <c:lblAlgn val="ctr"/>
        <c:lblOffset val="100"/>
        <c:noMultiLvlLbl val="0"/>
      </c:catAx>
      <c:valAx>
        <c:axId val="8467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72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13472"/>
        <c:axId val="84715008"/>
      </c:areaChart>
      <c:dateAx>
        <c:axId val="847134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71500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71500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13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6256"/>
        <c:axId val="84742144"/>
      </c:lineChart>
      <c:dateAx>
        <c:axId val="8473625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42144"/>
        <c:crosses val="autoZero"/>
        <c:auto val="1"/>
        <c:lblOffset val="100"/>
        <c:baseTimeUnit val="days"/>
      </c:dateAx>
      <c:valAx>
        <c:axId val="847421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3625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9696"/>
        <c:axId val="84780160"/>
      </c:lineChart>
      <c:dateAx>
        <c:axId val="8474969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80160"/>
        <c:crosses val="autoZero"/>
        <c:auto val="1"/>
        <c:lblOffset val="100"/>
        <c:baseTimeUnit val="days"/>
      </c:dateAx>
      <c:valAx>
        <c:axId val="847801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4969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M5" sqref="M5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39"/>
      <c r="K1" s="302"/>
      <c r="L1" s="177"/>
      <c r="M1" s="140"/>
    </row>
    <row r="2" spans="1:13" x14ac:dyDescent="0.25">
      <c r="A2" s="416" t="s">
        <v>21</v>
      </c>
      <c r="B2" s="416"/>
      <c r="C2" s="416"/>
      <c r="D2" s="416"/>
      <c r="E2" s="394">
        <v>43671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47010</v>
      </c>
      <c r="E5" s="296">
        <f>+IF(ISERROR(VLOOKUP($E$2,Cu!$A$5:$H$1642,7,0)),0,VLOOKUP($E$2,Cu!$A$5:$H$1642,7,0))</f>
        <v>5</v>
      </c>
      <c r="F5" s="291" t="s">
        <v>3</v>
      </c>
      <c r="G5" s="290">
        <f>+IF(ISERROR(VLOOKUP($E$2,Cu!$A$5:$H$1642,2,0)),0,VLOOKUP($E$2,Cu!$A$5:$H$1642,2,0))</f>
        <v>6834.9847699499123</v>
      </c>
      <c r="H5" s="290">
        <f>+IF(ISERROR(VLOOKUP($E$2,Cu!$A$5:$H$1642,4,0)),0,VLOOKUP($E$2,Cu!$A$5:$H$1642,4,0))</f>
        <v>5841.8673247435154</v>
      </c>
      <c r="I5" s="404">
        <f>+IF(ISERROR(VLOOKUP($E$2,Cu!$A$5:$H$1999,5,0)),0,VLOOKUP($E$2,Cu!$A$5:$H$1999,5,0))</f>
        <v>5980</v>
      </c>
      <c r="J5" s="387">
        <f>+IF(ISERROR(VLOOKUP($E$2,Cu!$A$5:$H$1642,8,0)),0,VLOOKUP($E$2,Cu!$A$5:$H$1642,8,0))</f>
        <v>11.5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16575</v>
      </c>
      <c r="E6" s="296">
        <f>+IF(ISERROR(VLOOKUP($E$2,Pb!$A$5:$H$1987,7,0)),0,VLOOKUP($E$2,Pb!$A$5:$H$1987,7,0))</f>
        <v>175</v>
      </c>
      <c r="F6" s="291" t="s">
        <v>3</v>
      </c>
      <c r="G6" s="290">
        <f>+IF(ISERROR(VLOOKUP($E$2,Pb!$A$5:$H$1987,2,0)),0,VLOOKUP($E$2,Pb!$A$5:$H$1987,2,0))</f>
        <v>2409.9100736421992</v>
      </c>
      <c r="H6" s="290">
        <f>+IF(ISERROR(VLOOKUP($E$2,Pb!$A$5:$H$1987,4,0)),0,VLOOKUP($E$2,Pb!$A$5:$H$1987,4,0))</f>
        <v>2059.7521996941873</v>
      </c>
      <c r="I6" s="404">
        <f>+IF(ISERROR(VLOOKUP($E$2,Pb!$A$5:$H$1987,5,0)),0,VLOOKUP($E$2,Pb!$A$5:$H$1987,5,0))</f>
        <v>2068</v>
      </c>
      <c r="J6" s="387">
        <f>+IF(ISERROR(VLOOKUP($E$2,Pb!$A$5:$H$1642,8,0)),0,VLOOKUP($E$2,Pb!$A$5:$H$1642,8,0))</f>
        <v>43.5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3919</v>
      </c>
      <c r="E7" s="296">
        <f>+IF(ISERROR(VLOOKUP($E$2,Ag!$A$5:$H$1986,7,0)),0,VLOOKUP($E$2,Ag!$A$5:$H$1986,7,0))</f>
        <v>10</v>
      </c>
      <c r="F7" s="291" t="s">
        <v>6</v>
      </c>
      <c r="G7" s="290">
        <f>+IF(ISERROR(VLOOKUP($E$2,Ag!$A$5:$H$1517,2,0)),0,VLOOKUP($E$2,Ag!$A$5:$H$1517,2,0))</f>
        <v>569.8001555718721</v>
      </c>
      <c r="H7" s="290">
        <f>+IF(ISERROR(VLOOKUP($E$2,Ag!$A$5:$H$1517,4,0)),0,VLOOKUP($E$2,Ag!$A$5:$H$1517,4,0))</f>
        <v>487.00867997595907</v>
      </c>
      <c r="I7" s="404">
        <f>+IF(ISERROR(VLOOKUP($E$2,Ag!$A$5:$H$1517,5,0)),0,VLOOKUP($E$2,Ag!$A$5:$H$1517,5,0))</f>
        <v>530.47500000000002</v>
      </c>
      <c r="J7" s="387">
        <f>+IF(ISERROR(VLOOKUP($E$2,Ag!$A$5:$H$1642,8,0)),0,VLOOKUP($E$2,Ag!$A$5:$H$1642,8,0))</f>
        <v>3.8450000000000273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19370</v>
      </c>
      <c r="E8" s="296">
        <f>+IF(ISERROR(VLOOKUP($E$2,Zn!$A$5:$H$2994,7,0)),0,VLOOKUP($E$2,Zn!$A$5:$H$2994,7,0))</f>
        <v>-20</v>
      </c>
      <c r="F8" s="291" t="s">
        <v>3</v>
      </c>
      <c r="G8" s="290">
        <f>+IF(ISERROR(VLOOKUP($E$2,Zn!$A$5:$H$2994,2,0)),0,VLOOKUP($E$2,Zn!$A$5:$H$2994,2,0))</f>
        <v>2816.2870664524526</v>
      </c>
      <c r="H8" s="290">
        <f>+IF(ISERROR(VLOOKUP($E$2,Zn!$A$5:$H$2994,4,0)),0,VLOOKUP($E$2,Zn!$A$5:$H$2994,4,0))</f>
        <v>2407.0829627798739</v>
      </c>
      <c r="I8" s="404">
        <f>+IF(ISERROR(VLOOKUP($E$2,Zn!$A$5:$H$2994,5,0)),0,VLOOKUP($E$2,Zn!$A$5:$H$2994,5,0))</f>
        <v>2456</v>
      </c>
      <c r="J8" s="387">
        <f>+IF(ISERROR(VLOOKUP($E$2,Zn!$A$5:$H$1642,8,0)),0,VLOOKUP($E$2,Zn!$A$5:$H$1642,8,0))</f>
        <v>48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113200</v>
      </c>
      <c r="E9" s="296">
        <f>+IF(ISERROR(VLOOKUP($E$2,Ni!$A$6:$H$2996,7,0)),0,VLOOKUP($E$2,Ni!$A$6:$H$2996,7,0))</f>
        <v>700</v>
      </c>
      <c r="F9" s="291" t="s">
        <v>3</v>
      </c>
      <c r="G9" s="290">
        <f>+IF(ISERROR(VLOOKUP($E$2,Ni!$A$6:$H$2996,2,0)),0,VLOOKUP($E$2,Ni!$A$6:$H$2996,2,0))</f>
        <v>16458.631694497555</v>
      </c>
      <c r="H9" s="290">
        <f>+IF(ISERROR(VLOOKUP($E$2,Ni!$A$6:$H$2996,4,0)),0,VLOOKUP($E$2,Ni!$A$6:$H$2996,4,0))</f>
        <v>14067.206576493638</v>
      </c>
      <c r="I9" s="404">
        <f>+IF(ISERROR(VLOOKUP($E$2,Ni!$A$6:$H$2996,5,0)),0,VLOOKUP($E$2,Ni!$A$6:$H$2996,5,0))</f>
        <v>14475</v>
      </c>
      <c r="J9" s="387">
        <f>+IF(ISERROR(VLOOKUP($E$2,Ni!$A$5:$H$1642,8,0)),0,VLOOKUP($E$2,Ni!$A$5:$H$1642,8,0))</f>
        <v>170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261.70969125526148</v>
      </c>
      <c r="H10" s="290">
        <f>+IF(ISERROR(VLOOKUP($E$2,Coke!$A$6:$H$2997,4,0)),0,VLOOKUP($E$2,Coke!$A$6:$H$2997,4,0))</f>
        <v>223.68349679936878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3990</v>
      </c>
      <c r="E11" s="296">
        <f>+IF(ISERROR(VLOOKUP($E$2,Steel!$A$6:$H$2995,7,0)),0,VLOOKUP($E$2,Steel!$A$6:$H$2995,7,0))</f>
        <v>-45</v>
      </c>
      <c r="F11" s="291" t="s">
        <v>3</v>
      </c>
      <c r="G11" s="290">
        <f>+IF(ISERROR(VLOOKUP($E$2,Steel!$A$6:$H$2995,2,0)),0,VLOOKUP($E$2,Steel!$A$6:$H$2995,2,0))</f>
        <v>580.1231489491629</v>
      </c>
      <c r="H11" s="290">
        <f>+IF(ISERROR(VLOOKUP($E$2,Steel!$A$6:$H$2995,4,0)),0,VLOOKUP($E$2,Steel!$A$6:$H$2995,4,0))</f>
        <v>495.83175123860082</v>
      </c>
      <c r="I11" s="404">
        <f>+IF(ISERROR(VLOOKUP($E$2,Steel!$A$6:$H$2995,5,0)),0,VLOOKUP($E$2,Steel!$A$6:$H$2995,5,0))</f>
        <v>469</v>
      </c>
      <c r="J11" s="387">
        <f>+IF(ISERROR(VLOOKUP($E$2,Steel!$A$5:$H$1642,8,0)),0,VLOOKUP($E$2,Steel!$A$5:$H$1642,8,0))</f>
        <v>-5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895</v>
      </c>
      <c r="E12" s="296">
        <f>+IF(ISERROR(VLOOKUP($E$2,'Quặng Sắt'!$A$6:$H$2995,7,0)),0,VLOOKUP($E$2,'Quặng Sắt'!$A$6:$H$2995,7,0))</f>
        <v>-22</v>
      </c>
      <c r="F12" s="291" t="s">
        <v>2</v>
      </c>
      <c r="G12" s="290">
        <f>+IF(ISERROR(VLOOKUP($E$2,'Quặng Sắt'!$A$6:$H$2995,2,0)),0,VLOOKUP($E$2,'Quặng Sắt'!$A$6:$H$2995,2,0))</f>
        <v>130.12787426303279</v>
      </c>
      <c r="H12" s="290">
        <f>+IF(ISERROR(VLOOKUP($E$2,'Quặng Sắt'!$A$6:$H$2995,4,0)),0,VLOOKUP($E$2,'Quặng Sắt'!$A$6:$H$2995,4,0))</f>
        <v>111.22040535301949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3405</v>
      </c>
      <c r="E16" s="417" t="s">
        <v>1000</v>
      </c>
      <c r="F16" s="417"/>
      <c r="G16" s="417"/>
      <c r="H16" s="417"/>
      <c r="I16" s="417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23270</v>
      </c>
      <c r="E17" s="417" t="s">
        <v>1003</v>
      </c>
      <c r="F17" s="417"/>
      <c r="G17" s="417"/>
      <c r="H17" s="417"/>
      <c r="I17" s="417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6.8778499999999996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 x14ac:dyDescent="0.25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 x14ac:dyDescent="0.25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 x14ac:dyDescent="0.25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4"/>
  <sheetViews>
    <sheetView workbookViewId="0">
      <pane ySplit="3" topLeftCell="A1117" activePane="bottomLeft" state="frozen"/>
      <selection pane="bottomLeft" activeCell="F1123" sqref="F1123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01" activePane="bottomLeft" state="frozen"/>
      <selection pane="bottomLeft" activeCell="I611" sqref="I611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81" activePane="bottomLeft" state="frozen"/>
      <selection pane="bottomLeft" activeCell="G494" sqref="G494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406"/>
      <c r="B496" s="407"/>
    </row>
    <row r="497" spans="1:2" x14ac:dyDescent="0.25">
      <c r="A497" s="406"/>
      <c r="B497" s="407"/>
    </row>
    <row r="498" spans="1:2" x14ac:dyDescent="0.25">
      <c r="A498" s="406"/>
      <c r="B498" s="407"/>
    </row>
    <row r="499" spans="1:2" x14ac:dyDescent="0.25">
      <c r="A499" s="406"/>
      <c r="B499" s="407"/>
    </row>
    <row r="500" spans="1:2" x14ac:dyDescent="0.25">
      <c r="A500" s="406"/>
      <c r="B500" s="407"/>
    </row>
    <row r="501" spans="1:2" x14ac:dyDescent="0.25">
      <c r="A501" s="406"/>
      <c r="B501" s="407"/>
    </row>
    <row r="502" spans="1:2" x14ac:dyDescent="0.25">
      <c r="A502" s="406"/>
      <c r="B502" s="407"/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37" activePane="bottomLeft" state="frozen"/>
      <selection pane="bottomLeft" activeCell="E1348" sqref="E1348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20" t="s">
        <v>750</v>
      </c>
      <c r="C3" s="421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5980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48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48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48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48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181"/>
      <c r="B1349" s="37"/>
      <c r="C1349" s="231"/>
      <c r="D1349" s="37"/>
      <c r="E1349" s="231"/>
      <c r="F1349" s="37"/>
    </row>
    <row r="1350" spans="1:8" x14ac:dyDescent="0.25">
      <c r="A1350" s="181"/>
      <c r="B1350" s="37"/>
      <c r="C1350" s="231"/>
      <c r="D1350" s="37"/>
      <c r="E1350" s="231"/>
      <c r="F1350" s="37"/>
    </row>
    <row r="1351" spans="1:8" x14ac:dyDescent="0.25">
      <c r="A1351" s="181"/>
      <c r="B1351" s="37"/>
      <c r="C1351" s="231"/>
      <c r="D1351" s="37"/>
      <c r="E1351" s="231"/>
      <c r="F1351" s="37"/>
    </row>
    <row r="1352" spans="1:8" x14ac:dyDescent="0.25">
      <c r="A1352" s="181"/>
      <c r="B1352" s="37"/>
      <c r="C1352" s="231"/>
      <c r="D1352" s="37"/>
      <c r="E1352" s="231"/>
      <c r="F1352" s="37"/>
    </row>
    <row r="1353" spans="1:8" x14ac:dyDescent="0.25">
      <c r="A1353" s="181"/>
      <c r="B1353" s="37"/>
      <c r="C1353" s="231"/>
      <c r="D1353" s="37"/>
      <c r="E1353" s="231"/>
      <c r="F1353" s="37"/>
    </row>
    <row r="1354" spans="1:8" x14ac:dyDescent="0.25">
      <c r="A1354" s="181"/>
      <c r="B1354" s="37"/>
      <c r="C1354" s="231"/>
      <c r="D1354" s="37"/>
      <c r="E1354" s="231"/>
      <c r="F1354" s="37"/>
    </row>
    <row r="1355" spans="1:8" x14ac:dyDescent="0.25">
      <c r="A1355" s="181"/>
      <c r="B1355" s="37"/>
      <c r="C1355" s="231"/>
      <c r="D1355" s="37"/>
      <c r="E1355" s="231"/>
      <c r="F1355" s="37"/>
    </row>
    <row r="1356" spans="1:8" x14ac:dyDescent="0.25">
      <c r="A1356" s="181"/>
      <c r="B1356" s="37"/>
      <c r="C1356" s="231"/>
      <c r="D1356" s="37"/>
      <c r="E1356" s="231"/>
      <c r="F1356" s="37"/>
    </row>
    <row r="1357" spans="1:8" x14ac:dyDescent="0.25">
      <c r="A1357" s="181"/>
      <c r="B1357" s="37"/>
      <c r="C1357" s="231"/>
      <c r="D1357" s="37"/>
      <c r="E1357" s="231"/>
      <c r="F1357" s="37"/>
    </row>
    <row r="1358" spans="1:8" x14ac:dyDescent="0.25">
      <c r="A1358" s="181"/>
      <c r="B1358" s="37"/>
      <c r="C1358" s="231"/>
      <c r="D1358" s="37"/>
      <c r="E1358" s="231"/>
      <c r="F1358" s="37"/>
    </row>
    <row r="1359" spans="1:8" x14ac:dyDescent="0.25">
      <c r="A1359" s="181"/>
      <c r="B1359" s="37"/>
      <c r="C1359" s="231"/>
      <c r="D1359" s="37"/>
      <c r="E1359" s="231"/>
      <c r="F1359" s="37"/>
    </row>
    <row r="1360" spans="1:8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35" activePane="bottomLeft" state="frozen"/>
      <selection pane="bottomLeft" activeCell="E1346" sqref="E1346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20" t="s">
        <v>659</v>
      </c>
      <c r="C3" s="421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46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46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46" si="59">+IF(F1329=0,"",C1329/F1329)</f>
        <v>2351.2215433039687</v>
      </c>
      <c r="C1329" s="37">
        <v>16150</v>
      </c>
      <c r="D1329" s="37">
        <f t="shared" ref="D1329:D1346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181"/>
      <c r="B1347" s="37"/>
      <c r="C1347" s="37"/>
      <c r="D1347" s="37"/>
      <c r="E1347" s="37"/>
      <c r="F1347" s="51"/>
    </row>
    <row r="1348" spans="1:8" x14ac:dyDescent="0.25">
      <c r="A1348" s="181"/>
      <c r="B1348" s="37"/>
      <c r="C1348" s="37"/>
      <c r="D1348" s="37"/>
      <c r="E1348" s="37"/>
      <c r="F1348" s="51"/>
    </row>
    <row r="1349" spans="1:8" x14ac:dyDescent="0.25">
      <c r="A1349" s="181"/>
      <c r="B1349" s="37"/>
      <c r="C1349" s="37"/>
      <c r="D1349" s="37"/>
      <c r="E1349" s="37"/>
      <c r="F1349" s="51"/>
    </row>
    <row r="1350" spans="1:8" x14ac:dyDescent="0.25">
      <c r="A1350" s="181"/>
      <c r="B1350" s="37"/>
      <c r="C1350" s="37"/>
      <c r="D1350" s="37"/>
      <c r="E1350" s="37"/>
      <c r="F1350" s="51"/>
    </row>
    <row r="1351" spans="1:8" x14ac:dyDescent="0.25">
      <c r="A1351" s="181"/>
      <c r="B1351" s="37"/>
      <c r="C1351" s="37"/>
      <c r="D1351" s="37"/>
      <c r="E1351" s="37"/>
      <c r="F1351" s="51"/>
    </row>
    <row r="1352" spans="1:8" x14ac:dyDescent="0.25">
      <c r="A1352" s="181"/>
      <c r="B1352" s="37"/>
      <c r="C1352" s="37"/>
      <c r="D1352" s="37"/>
      <c r="E1352" s="37"/>
      <c r="F1352" s="51"/>
    </row>
    <row r="1353" spans="1:8" x14ac:dyDescent="0.25">
      <c r="A1353" s="181"/>
      <c r="B1353" s="37"/>
      <c r="C1353" s="37"/>
      <c r="D1353" s="37"/>
      <c r="E1353" s="37"/>
      <c r="F1353" s="51"/>
    </row>
    <row r="1354" spans="1:8" x14ac:dyDescent="0.25">
      <c r="A1354" s="181"/>
      <c r="B1354" s="37"/>
      <c r="C1354" s="37"/>
      <c r="D1354" s="37"/>
      <c r="E1354" s="37"/>
      <c r="F1354" s="51"/>
    </row>
    <row r="1355" spans="1:8" x14ac:dyDescent="0.25">
      <c r="A1355" s="181"/>
      <c r="B1355" s="37"/>
      <c r="C1355" s="37"/>
      <c r="D1355" s="37"/>
      <c r="E1355" s="37"/>
      <c r="F1355" s="51"/>
    </row>
    <row r="1356" spans="1:8" x14ac:dyDescent="0.25">
      <c r="A1356" s="181"/>
      <c r="B1356" s="37"/>
      <c r="C1356" s="37"/>
      <c r="D1356" s="37"/>
      <c r="E1356" s="37"/>
      <c r="F1356" s="51"/>
    </row>
    <row r="1357" spans="1:8" x14ac:dyDescent="0.25">
      <c r="A1357" s="181"/>
      <c r="B1357" s="37"/>
      <c r="C1357" s="37"/>
      <c r="D1357" s="37"/>
      <c r="E1357" s="37"/>
      <c r="F1357" s="51"/>
    </row>
    <row r="1358" spans="1:8" x14ac:dyDescent="0.25">
      <c r="A1358" s="181"/>
      <c r="B1358" s="37"/>
      <c r="C1358" s="37"/>
      <c r="D1358" s="37"/>
      <c r="E1358" s="37"/>
      <c r="F1358" s="51"/>
    </row>
    <row r="1359" spans="1:8" x14ac:dyDescent="0.25">
      <c r="A1359" s="181"/>
      <c r="B1359" s="37"/>
      <c r="C1359" s="37"/>
      <c r="D1359" s="37"/>
      <c r="E1359" s="37"/>
      <c r="F1359" s="51"/>
    </row>
    <row r="1360" spans="1:8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9" activePane="bottomLeft" state="frozen"/>
      <selection pane="bottomLeft" activeCell="E1346" sqref="E1346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4" t="s">
        <v>752</v>
      </c>
      <c r="C3" s="425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46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46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46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46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4"/>
      <c r="B1347" s="20"/>
      <c r="C1347" s="221"/>
      <c r="D1347" s="20"/>
      <c r="E1347" s="20"/>
      <c r="F1347" s="47"/>
    </row>
    <row r="1348" spans="1:8" x14ac:dyDescent="0.25">
      <c r="A1348" s="204"/>
      <c r="B1348" s="20"/>
      <c r="C1348" s="221"/>
      <c r="D1348" s="20"/>
      <c r="E1348" s="20"/>
      <c r="F1348" s="47"/>
    </row>
    <row r="1349" spans="1:8" x14ac:dyDescent="0.25">
      <c r="A1349" s="204"/>
      <c r="B1349" s="20"/>
      <c r="C1349" s="221"/>
      <c r="D1349" s="20"/>
      <c r="E1349" s="20"/>
      <c r="F1349" s="47"/>
    </row>
    <row r="1350" spans="1:8" x14ac:dyDescent="0.25">
      <c r="A1350" s="204"/>
      <c r="B1350" s="20"/>
      <c r="C1350" s="221"/>
      <c r="D1350" s="20"/>
      <c r="E1350" s="20"/>
      <c r="F1350" s="47"/>
    </row>
    <row r="1351" spans="1:8" x14ac:dyDescent="0.25">
      <c r="A1351" s="204"/>
      <c r="B1351" s="20"/>
      <c r="C1351" s="221"/>
      <c r="D1351" s="20"/>
      <c r="E1351" s="20"/>
      <c r="F1351" s="47"/>
    </row>
    <row r="1352" spans="1:8" x14ac:dyDescent="0.25">
      <c r="A1352" s="204"/>
      <c r="B1352" s="20"/>
      <c r="C1352" s="221"/>
      <c r="D1352" s="20"/>
      <c r="E1352" s="20"/>
      <c r="F1352" s="47"/>
    </row>
    <row r="1353" spans="1:8" x14ac:dyDescent="0.25">
      <c r="A1353" s="204"/>
      <c r="B1353" s="20"/>
      <c r="C1353" s="221"/>
      <c r="D1353" s="20"/>
      <c r="E1353" s="20"/>
      <c r="F1353" s="47"/>
    </row>
    <row r="1354" spans="1:8" x14ac:dyDescent="0.25">
      <c r="A1354" s="204"/>
      <c r="B1354" s="20"/>
      <c r="C1354" s="221"/>
      <c r="D1354" s="20"/>
      <c r="E1354" s="20"/>
      <c r="F1354" s="47"/>
    </row>
    <row r="1355" spans="1:8" x14ac:dyDescent="0.25">
      <c r="A1355" s="204"/>
      <c r="B1355" s="20"/>
      <c r="C1355" s="221"/>
      <c r="D1355" s="20"/>
      <c r="E1355" s="20"/>
      <c r="F1355" s="47"/>
    </row>
    <row r="1356" spans="1:8" x14ac:dyDescent="0.25">
      <c r="A1356" s="204"/>
      <c r="B1356" s="20"/>
      <c r="C1356" s="221"/>
      <c r="D1356" s="20"/>
      <c r="E1356" s="20"/>
      <c r="F1356" s="47"/>
    </row>
    <row r="1357" spans="1:8" x14ac:dyDescent="0.25">
      <c r="A1357" s="204"/>
      <c r="B1357" s="20"/>
      <c r="C1357" s="221"/>
      <c r="D1357" s="20"/>
      <c r="E1357" s="20"/>
      <c r="F1357" s="47"/>
    </row>
    <row r="1358" spans="1:8" x14ac:dyDescent="0.25">
      <c r="A1358" s="204"/>
      <c r="B1358" s="20"/>
      <c r="C1358" s="221"/>
      <c r="D1358" s="20"/>
      <c r="E1358" s="20"/>
      <c r="F1358" s="47"/>
    </row>
    <row r="1359" spans="1:8" x14ac:dyDescent="0.25">
      <c r="A1359" s="204"/>
      <c r="B1359" s="20"/>
      <c r="C1359" s="221"/>
      <c r="D1359" s="20"/>
      <c r="E1359" s="20"/>
      <c r="F1359" s="47"/>
    </row>
    <row r="1360" spans="1:8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3"/>
  <sheetViews>
    <sheetView zoomScale="85" zoomScaleNormal="85" workbookViewId="0">
      <pane ySplit="4" topLeftCell="A1326" activePane="bottomLeft" state="frozen"/>
      <selection pane="bottomLeft" activeCell="E1343" sqref="E1343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2407.0829627798739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43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43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43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43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0"/>
  <sheetViews>
    <sheetView zoomScale="115" zoomScaleNormal="115" workbookViewId="0">
      <pane ySplit="5" topLeftCell="A881" activePane="bottomLeft" state="frozen"/>
      <selection pane="bottomLeft" activeCell="E890" sqref="E89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90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90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90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>+C888-C887</f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>+C889-C888</f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>+C890-C889</f>
        <v>700</v>
      </c>
      <c r="H890" s="95">
        <f t="shared" si="47"/>
        <v>170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workbookViewId="0">
      <pane xSplit="1" ySplit="5" topLeftCell="B216" activePane="bottomRight" state="frozen"/>
      <selection pane="topRight" activeCell="B1" sqref="B1"/>
      <selection pane="bottomLeft" activeCell="A6" sqref="A6"/>
      <selection pane="bottomRight" activeCell="C225" sqref="C225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25" si="38">+IF(F198=0,"",C198/F198)</f>
        <v>259.72002181648185</v>
      </c>
      <c r="C198" s="333">
        <v>1800</v>
      </c>
      <c r="D198" s="1">
        <f t="shared" ref="D198:D225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25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C40" sqref="C40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20" t="s">
        <v>1034</v>
      </c>
      <c r="C3" s="421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40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40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40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x14ac:dyDescent="0.25">
      <c r="A41" s="408"/>
      <c r="B41" s="392"/>
      <c r="C41" s="392"/>
      <c r="D41" s="392"/>
      <c r="E41" s="392"/>
      <c r="F41" s="392"/>
      <c r="G41" s="392"/>
    </row>
    <row r="42" spans="1:7" x14ac:dyDescent="0.25">
      <c r="A42" s="408"/>
      <c r="B42" s="392"/>
      <c r="C42" s="392"/>
      <c r="D42" s="392"/>
      <c r="E42" s="392"/>
      <c r="F42" s="392"/>
      <c r="G42" s="392"/>
    </row>
    <row r="43" spans="1:7" x14ac:dyDescent="0.25">
      <c r="A43" s="408"/>
      <c r="B43" s="392"/>
      <c r="C43" s="392"/>
      <c r="D43" s="392"/>
      <c r="E43" s="392"/>
      <c r="F43" s="392"/>
      <c r="G43" s="392"/>
    </row>
    <row r="44" spans="1:7" x14ac:dyDescent="0.25">
      <c r="A44" s="408"/>
      <c r="B44" s="392"/>
      <c r="C44" s="392"/>
      <c r="D44" s="392"/>
      <c r="E44" s="392"/>
      <c r="F44" s="392"/>
      <c r="G44" s="392"/>
    </row>
    <row r="45" spans="1:7" x14ac:dyDescent="0.25">
      <c r="A45" s="408"/>
      <c r="B45" s="392"/>
      <c r="C45" s="392"/>
      <c r="D45" s="392"/>
      <c r="E45" s="392"/>
      <c r="F45" s="392"/>
      <c r="G45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workbookViewId="0">
      <pane xSplit="1" ySplit="5" topLeftCell="B209" activePane="bottomRight" state="frozen"/>
      <selection pane="topRight" activeCell="B1" sqref="B1"/>
      <selection pane="bottomLeft" activeCell="A6" sqref="A6"/>
      <selection pane="bottomRight" activeCell="H220" sqref="H220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12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12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12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12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2019-07-25T04:33:13Z</dcterms:modified>
</cp:coreProperties>
</file>