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225" windowWidth="10200" windowHeight="793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<sst xmlns="http://schemas.openxmlformats.org/spreadsheetml/2006/main" count="4615" uniqueCount="1039">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</sst>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165" fontId="26" fillId="0" borderId="1" xfId="0" applyNumberFormat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56000"/>
        <c:axId val="43457536"/>
      </c:areaChart>
      <c:dateAx>
        <c:axId val="434560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57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34575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560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89152"/>
        <c:axId val="41490688"/>
      </c:areaChart>
      <c:dateAx>
        <c:axId val="414891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90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149068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891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98496"/>
        <c:axId val="41500032"/>
      </c:areaChart>
      <c:dateAx>
        <c:axId val="4149849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000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150003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984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44704"/>
        <c:axId val="41546496"/>
      </c:areaChart>
      <c:dateAx>
        <c:axId val="415447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464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154649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44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66592"/>
        <c:axId val="41568128"/>
      </c:areaChart>
      <c:dateAx>
        <c:axId val="4156659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568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15681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665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88224"/>
        <c:axId val="41589760"/>
      </c:areaChart>
      <c:dateAx>
        <c:axId val="4158822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58976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158976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88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00192"/>
        <c:axId val="43410176"/>
      </c:areaChart>
      <c:dateAx>
        <c:axId val="43400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3410176"/>
        <c:crosses val="autoZero"/>
        <c:auto val="1"/>
        <c:lblOffset val="100"/>
        <c:baseTimeUnit val="days"/>
      </c:dateAx>
      <c:valAx>
        <c:axId val="4341017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0019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2464"/>
        <c:axId val="43424000"/>
      </c:areaChart>
      <c:dateAx>
        <c:axId val="43422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24000"/>
        <c:crosses val="autoZero"/>
        <c:auto val="1"/>
        <c:lblOffset val="100"/>
        <c:baseTimeUnit val="days"/>
      </c:dateAx>
      <c:valAx>
        <c:axId val="434240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22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48576"/>
        <c:axId val="43466752"/>
      </c:areaChart>
      <c:dateAx>
        <c:axId val="43448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66752"/>
        <c:crosses val="autoZero"/>
        <c:auto val="1"/>
        <c:lblOffset val="100"/>
        <c:baseTimeUnit val="days"/>
      </c:dateAx>
      <c:valAx>
        <c:axId val="434667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485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82208"/>
        <c:axId val="43583744"/>
      </c:areaChart>
      <c:dateAx>
        <c:axId val="43582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583744"/>
        <c:crosses val="autoZero"/>
        <c:auto val="1"/>
        <c:lblOffset val="100"/>
        <c:baseTimeUnit val="days"/>
      </c:dateAx>
      <c:valAx>
        <c:axId val="4358374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5822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2416"/>
        <c:axId val="43786240"/>
      </c:lineChart>
      <c:dateAx>
        <c:axId val="43612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786240"/>
        <c:crosses val="autoZero"/>
        <c:auto val="1"/>
        <c:lblOffset val="100"/>
        <c:baseTimeUnit val="days"/>
      </c:dateAx>
      <c:valAx>
        <c:axId val="437862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61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66048"/>
        <c:axId val="82531072"/>
      </c:areaChart>
      <c:dateAx>
        <c:axId val="4926604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5310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53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2660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11584"/>
        <c:axId val="43813120"/>
      </c:areaChart>
      <c:dateAx>
        <c:axId val="43811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3813120"/>
        <c:crosses val="autoZero"/>
        <c:auto val="1"/>
        <c:lblOffset val="100"/>
        <c:baseTimeUnit val="days"/>
      </c:dateAx>
      <c:valAx>
        <c:axId val="438131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8115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29504"/>
        <c:axId val="43843584"/>
      </c:areaChart>
      <c:dateAx>
        <c:axId val="43829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3843584"/>
        <c:crosses val="autoZero"/>
        <c:auto val="1"/>
        <c:lblOffset val="100"/>
        <c:baseTimeUnit val="days"/>
      </c:dateAx>
      <c:valAx>
        <c:axId val="4384358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8295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5872"/>
        <c:axId val="43857408"/>
      </c:barChart>
      <c:dateAx>
        <c:axId val="43855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857408"/>
        <c:crosses val="autoZero"/>
        <c:auto val="1"/>
        <c:lblOffset val="100"/>
        <c:baseTimeUnit val="days"/>
      </c:dateAx>
      <c:valAx>
        <c:axId val="43857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85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9936"/>
        <c:axId val="45641728"/>
      </c:areaChart>
      <c:dateAx>
        <c:axId val="45639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45641728"/>
        <c:crosses val="autoZero"/>
        <c:auto val="1"/>
        <c:lblOffset val="100"/>
        <c:baseTimeUnit val="days"/>
      </c:dateAx>
      <c:valAx>
        <c:axId val="4564172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63993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58112"/>
        <c:axId val="45659648"/>
      </c:areaChart>
      <c:dateAx>
        <c:axId val="45658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5659648"/>
        <c:crosses val="autoZero"/>
        <c:auto val="1"/>
        <c:lblOffset val="100"/>
        <c:baseTimeUnit val="days"/>
      </c:dateAx>
      <c:valAx>
        <c:axId val="4565964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658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57120"/>
        <c:axId val="45958656"/>
      </c:lineChart>
      <c:catAx>
        <c:axId val="4595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958656"/>
        <c:crosses val="autoZero"/>
        <c:auto val="1"/>
        <c:lblAlgn val="ctr"/>
        <c:lblOffset val="100"/>
        <c:noMultiLvlLbl val="0"/>
      </c:catAx>
      <c:valAx>
        <c:axId val="4595865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957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9840"/>
        <c:axId val="46181376"/>
      </c:lineChart>
      <c:dateAx>
        <c:axId val="46179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6181376"/>
        <c:crosses val="autoZero"/>
        <c:auto val="1"/>
        <c:lblOffset val="100"/>
        <c:baseTimeUnit val="days"/>
      </c:dateAx>
      <c:valAx>
        <c:axId val="461813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617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02240"/>
        <c:axId val="46212224"/>
      </c:areaChart>
      <c:dateAx>
        <c:axId val="46202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6212224"/>
        <c:crosses val="autoZero"/>
        <c:auto val="1"/>
        <c:lblOffset val="100"/>
        <c:baseTimeUnit val="days"/>
      </c:dateAx>
      <c:valAx>
        <c:axId val="4621222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620224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0896"/>
        <c:axId val="46242432"/>
      </c:areaChart>
      <c:dateAx>
        <c:axId val="46240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6242432"/>
        <c:crosses val="autoZero"/>
        <c:auto val="1"/>
        <c:lblOffset val="100"/>
        <c:baseTimeUnit val="days"/>
      </c:dateAx>
      <c:valAx>
        <c:axId val="462424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6240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4720"/>
        <c:axId val="49697152"/>
      </c:lineChart>
      <c:dateAx>
        <c:axId val="46254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9697152"/>
        <c:crosses val="autoZero"/>
        <c:auto val="1"/>
        <c:lblOffset val="100"/>
        <c:baseTimeUnit val="days"/>
      </c:dateAx>
      <c:valAx>
        <c:axId val="496971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6254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24032"/>
        <c:axId val="135369856"/>
      </c:areaChart>
      <c:dateAx>
        <c:axId val="937240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36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536985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7240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44224"/>
        <c:axId val="83045760"/>
      </c:areaChart>
      <c:dateAx>
        <c:axId val="83044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3045760"/>
        <c:crosses val="autoZero"/>
        <c:auto val="1"/>
        <c:lblOffset val="100"/>
        <c:baseTimeUnit val="days"/>
      </c:dateAx>
      <c:valAx>
        <c:axId val="830457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442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50272"/>
        <c:axId val="83351808"/>
      </c:areaChart>
      <c:dateAx>
        <c:axId val="83350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351808"/>
        <c:crosses val="autoZero"/>
        <c:auto val="1"/>
        <c:lblOffset val="100"/>
        <c:baseTimeUnit val="days"/>
      </c:dateAx>
      <c:valAx>
        <c:axId val="833518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502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60000"/>
        <c:axId val="84369408"/>
      </c:lineChart>
      <c:dateAx>
        <c:axId val="83360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69408"/>
        <c:crosses val="autoZero"/>
        <c:auto val="1"/>
        <c:lblOffset val="100"/>
        <c:baseTimeUnit val="days"/>
      </c:dateAx>
      <c:valAx>
        <c:axId val="8436940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60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83392"/>
        <c:axId val="89884928"/>
      </c:areaChart>
      <c:dateAx>
        <c:axId val="89883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884928"/>
        <c:crosses val="autoZero"/>
        <c:auto val="1"/>
        <c:lblOffset val="100"/>
        <c:baseTimeUnit val="days"/>
      </c:dateAx>
      <c:valAx>
        <c:axId val="8988492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8339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21184"/>
        <c:axId val="90227072"/>
      </c:areaChart>
      <c:dateAx>
        <c:axId val="90221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227072"/>
        <c:crosses val="autoZero"/>
        <c:auto val="1"/>
        <c:lblOffset val="100"/>
        <c:baseTimeUnit val="days"/>
      </c:dateAx>
      <c:valAx>
        <c:axId val="90227072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21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64704"/>
        <c:axId val="90266240"/>
      </c:areaChart>
      <c:dateAx>
        <c:axId val="90264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266240"/>
        <c:crosses val="autoZero"/>
        <c:auto val="1"/>
        <c:lblOffset val="100"/>
        <c:baseTimeUnit val="days"/>
      </c:dateAx>
      <c:valAx>
        <c:axId val="9026624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6470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24800"/>
        <c:axId val="40530688"/>
      </c:areaChart>
      <c:dateAx>
        <c:axId val="405248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0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053068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248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8496"/>
        <c:axId val="40540032"/>
      </c:areaChart>
      <c:dateAx>
        <c:axId val="4053849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5400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054003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384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47840"/>
        <c:axId val="40549376"/>
      </c:areaChart>
      <c:catAx>
        <c:axId val="4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49376"/>
        <c:crosses val="autoZero"/>
        <c:auto val="1"/>
        <c:lblAlgn val="ctr"/>
        <c:lblOffset val="100"/>
        <c:noMultiLvlLbl val="0"/>
      </c:catAx>
      <c:valAx>
        <c:axId val="4054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47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5376"/>
        <c:axId val="41419136"/>
      </c:areaChart>
      <c:dateAx>
        <c:axId val="405653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4191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141913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653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44480"/>
        <c:axId val="41446016"/>
      </c:lineChart>
      <c:dateAx>
        <c:axId val="4144448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46016"/>
        <c:crosses val="autoZero"/>
        <c:auto val="1"/>
        <c:lblOffset val="100"/>
        <c:baseTimeUnit val="days"/>
      </c:dateAx>
      <c:valAx>
        <c:axId val="414460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444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8688"/>
        <c:axId val="41464576"/>
      </c:lineChart>
      <c:dateAx>
        <c:axId val="414586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64576"/>
        <c:crosses val="autoZero"/>
        <c:auto val="1"/>
        <c:lblOffset val="100"/>
        <c:baseTimeUnit val="days"/>
      </c:dateAx>
      <c:valAx>
        <c:axId val="414645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5868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A4" zoomScaleSheetLayoutView="85" workbookViewId="0">
      <selection activeCell="L9" sqref="L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2" t="s">
        <v>1015</v>
      </c>
      <c r="B1" s="412"/>
      <c r="C1" s="412"/>
      <c r="D1" s="412"/>
      <c r="E1" s="412"/>
      <c r="F1" s="412"/>
      <c r="G1" s="412"/>
      <c r="H1" s="412"/>
      <c r="I1" s="412"/>
      <c r="J1" s="139"/>
      <c r="K1" s="302"/>
      <c r="L1" s="177"/>
      <c r="M1" s="140"/>
    </row>
    <row r="2" spans="1:13" x14ac:dyDescent="0.25">
      <c r="A2" s="413" t="s">
        <v>21</v>
      </c>
      <c r="B2" s="413"/>
      <c r="C2" s="413"/>
      <c r="D2" s="413"/>
      <c r="E2" s="394">
        <v>43668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47610</v>
      </c>
      <c r="E5" s="296">
        <f>+IF(ISERROR(VLOOKUP($E$2,Cu!$A$5:$H$1642,7,0)),0,VLOOKUP($E$2,Cu!$A$5:$H$1642,7,0))</f>
        <v>-50</v>
      </c>
      <c r="F5" s="291" t="s">
        <v>3</v>
      </c>
      <c r="G5" s="290">
        <f>+IF(ISERROR(VLOOKUP($E$2,Cu!$A$5:$H$1642,2,0)),0,VLOOKUP($E$2,Cu!$A$5:$H$1642,2,0))</f>
        <v>6920.390076849616</v>
      </c>
      <c r="H5" s="290">
        <f>+IF(ISERROR(VLOOKUP($E$2,Cu!$A$5:$H$1642,4,0)),0,VLOOKUP($E$2,Cu!$A$5:$H$1642,4,0))</f>
        <v>5914.8633135466807</v>
      </c>
      <c r="I5" s="404">
        <f>+IF(ISERROR(VLOOKUP($E$2,Cu!$A$5:$H$1999,5,0)),0,VLOOKUP($E$2,Cu!$A$5:$H$1999,5,0))</f>
        <v>6066</v>
      </c>
      <c r="J5" s="387">
        <f>+IF(ISERROR(VLOOKUP($E$2,Cu!$A$5:$H$1642,8,0)),0,VLOOKUP($E$2,Cu!$A$5:$H$1642,8,0))</f>
        <v>118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16425</v>
      </c>
      <c r="E6" s="296">
        <f>+IF(ISERROR(VLOOKUP($E$2,Pb!$A$5:$H$1987,7,0)),0,VLOOKUP($E$2,Pb!$A$5:$H$1987,7,0))</f>
        <v>-50</v>
      </c>
      <c r="F6" s="291" t="s">
        <v>3</v>
      </c>
      <c r="G6" s="290">
        <f>+IF(ISERROR(VLOOKUP($E$2,Pb!$A$5:$H$1987,2,0)),0,VLOOKUP($E$2,Pb!$A$5:$H$1987,2,0))</f>
        <v>2387.4691663989697</v>
      </c>
      <c r="H6" s="290">
        <f>+IF(ISERROR(VLOOKUP($E$2,Pb!$A$5:$H$1987,4,0)),0,VLOOKUP($E$2,Pb!$A$5:$H$1987,4,0))</f>
        <v>2040.5719370931367</v>
      </c>
      <c r="I6" s="404">
        <f>+IF(ISERROR(VLOOKUP($E$2,Pb!$A$5:$H$1987,5,0)),0,VLOOKUP($E$2,Pb!$A$5:$H$1987,5,0))</f>
        <v>2071.5</v>
      </c>
      <c r="J6" s="387">
        <f>+IF(ISERROR(VLOOKUP($E$2,Pb!$A$5:$H$1642,8,0)),0,VLOOKUP($E$2,Pb!$A$5:$H$1642,8,0))</f>
        <v>51.5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3854</v>
      </c>
      <c r="E7" s="296">
        <f>+IF(ISERROR(VLOOKUP($E$2,Ag!$A$5:$H$1986,7,0)),0,VLOOKUP($E$2,Ag!$A$5:$H$1986,7,0))</f>
        <v>-35</v>
      </c>
      <c r="F7" s="291" t="s">
        <v>6</v>
      </c>
      <c r="G7" s="290">
        <f>+IF(ISERROR(VLOOKUP($E$2,Ag!$A$5:$H$1517,2,0)),0,VLOOKUP($E$2,Ag!$A$5:$H$1517,2,0))</f>
        <v>560.20128872460452</v>
      </c>
      <c r="H7" s="290">
        <f>+IF(ISERROR(VLOOKUP($E$2,Ag!$A$5:$H$1517,4,0)),0,VLOOKUP($E$2,Ag!$A$5:$H$1517,4,0))</f>
        <v>478.80452027743979</v>
      </c>
      <c r="I7" s="404">
        <f>+IF(ISERROR(VLOOKUP($E$2,Ag!$A$5:$H$1517,5,0)),0,VLOOKUP($E$2,Ag!$A$5:$H$1517,5,0))</f>
        <v>522.77</v>
      </c>
      <c r="J7" s="387">
        <f>+IF(ISERROR(VLOOKUP($E$2,Ag!$A$5:$H$1642,8,0)),0,VLOOKUP($E$2,Ag!$A$5:$H$1642,8,0))</f>
        <v>-2.57000000000005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19370</v>
      </c>
      <c r="E8" s="296">
        <f>+IF(ISERROR(VLOOKUP($E$2,Zn!$A$5:$H$2994,7,0)),0,VLOOKUP($E$2,Zn!$A$5:$H$2994,7,0))</f>
        <v>-240</v>
      </c>
      <c r="F8" s="291" t="s">
        <v>3</v>
      </c>
      <c r="G8" s="290">
        <f>+IF(ISERROR(VLOOKUP($E$2,Zn!$A$5:$H$2994,2,0)),0,VLOOKUP($E$2,Zn!$A$5:$H$2994,2,0))</f>
        <v>2815.5420245447822</v>
      </c>
      <c r="H8" s="290">
        <f>+IF(ISERROR(VLOOKUP($E$2,Zn!$A$5:$H$2994,4,0)),0,VLOOKUP($E$2,Zn!$A$5:$H$2994,4,0))</f>
        <v>2406.4461748246003</v>
      </c>
      <c r="I8" s="404">
        <f>+IF(ISERROR(VLOOKUP($E$2,Zn!$A$5:$H$2994,5,0)),0,VLOOKUP($E$2,Zn!$A$5:$H$2994,5,0))</f>
        <v>2427</v>
      </c>
      <c r="J8" s="387">
        <f>+IF(ISERROR(VLOOKUP($E$2,Zn!$A$5:$H$1642,8,0)),0,VLOOKUP($E$2,Zn!$A$5:$H$1642,8,0))</f>
        <v>-50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115500</v>
      </c>
      <c r="E9" s="296">
        <f>+IF(ISERROR(VLOOKUP($E$2,Ni!$A$6:$H$2996,7,0)),0,VLOOKUP($E$2,Ni!$A$6:$H$2996,7,0))</f>
        <v>-3000</v>
      </c>
      <c r="F9" s="291" t="s">
        <v>3</v>
      </c>
      <c r="G9" s="290">
        <f>+IF(ISERROR(VLOOKUP($E$2,Ni!$A$6:$H$2996,2,0)),0,VLOOKUP($E$2,Ni!$A$6:$H$2996,2,0))</f>
        <v>16788.595964632026</v>
      </c>
      <c r="H9" s="290">
        <f>+IF(ISERROR(VLOOKUP($E$2,Ni!$A$6:$H$2996,4,0)),0,VLOOKUP($E$2,Ni!$A$6:$H$2996,4,0))</f>
        <v>14349.227320198313</v>
      </c>
      <c r="I9" s="404">
        <f>+IF(ISERROR(VLOOKUP($E$2,Ni!$A$6:$H$2996,5,0)),0,VLOOKUP($E$2,Ni!$A$6:$H$2996,5,0))</f>
        <v>14425</v>
      </c>
      <c r="J9" s="387">
        <f>+IF(ISERROR(VLOOKUP($E$2,Ni!$A$5:$H$1642,8,0)),0,VLOOKUP($E$2,Ni!$A$5:$H$1642,8,0))</f>
        <v>-260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261.64045659166794</v>
      </c>
      <c r="H10" s="290">
        <f>+IF(ISERROR(VLOOKUP($E$2,Coke!$A$6:$H$2997,4,0)),0,VLOOKUP($E$2,Coke!$A$6:$H$2997,4,0))</f>
        <v>223.62432187322048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4045</v>
      </c>
      <c r="E11" s="296">
        <f>+IF(ISERROR(VLOOKUP($E$2,Steel!$A$6:$H$2995,7,0)),0,VLOOKUP($E$2,Steel!$A$6:$H$2995,7,0))</f>
        <v>0</v>
      </c>
      <c r="F11" s="291" t="s">
        <v>3</v>
      </c>
      <c r="G11" s="290">
        <f>+IF(ISERROR(VLOOKUP($E$2,Steel!$A$6:$H$2995,2,0)),0,VLOOKUP($E$2,Steel!$A$6:$H$2995,2,0))</f>
        <v>587.9642482851649</v>
      </c>
      <c r="H11" s="290">
        <f>+IF(ISERROR(VLOOKUP($E$2,Steel!$A$6:$H$2995,4,0)),0,VLOOKUP($E$2,Steel!$A$6:$H$2995,4,0))</f>
        <v>502.53354554287603</v>
      </c>
      <c r="I11" s="404">
        <f>+IF(ISERROR(VLOOKUP($E$2,Steel!$A$6:$H$2995,5,0)),0,VLOOKUP($E$2,Steel!$A$6:$H$2995,5,0))</f>
        <v>479</v>
      </c>
      <c r="J11" s="387">
        <f>+IF(ISERROR(VLOOKUP($E$2,Steel!$A$5:$H$1642,8,0)),0,VLOOKUP($E$2,Steel!$A$5:$H$1642,8,0))</f>
        <v>1.5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920</v>
      </c>
      <c r="E12" s="296">
        <f>+IF(ISERROR(VLOOKUP($E$2,'Quặng Sắt'!$A$6:$H$2995,7,0)),0,VLOOKUP($E$2,'Quặng Sắt'!$A$6:$H$2995,7,0))</f>
        <v>-6</v>
      </c>
      <c r="F12" s="291" t="s">
        <v>2</v>
      </c>
      <c r="G12" s="290">
        <f>+IF(ISERROR(VLOOKUP($E$2,'Quặng Sắt'!$A$6:$H$2995,2,0)),0,VLOOKUP($E$2,'Quặng Sắt'!$A$6:$H$2995,2,0))</f>
        <v>133.72734448018582</v>
      </c>
      <c r="H12" s="290">
        <f>+IF(ISERROR(VLOOKUP($E$2,'Quặng Sắt'!$A$6:$H$2995,4,0)),0,VLOOKUP($E$2,'Quặng Sắt'!$A$6:$H$2995,4,0))</f>
        <v>114.29687562409045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3409</v>
      </c>
      <c r="E16" s="414" t="s">
        <v>1000</v>
      </c>
      <c r="F16" s="414"/>
      <c r="G16" s="414"/>
      <c r="H16" s="414"/>
      <c r="I16" s="414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23300</v>
      </c>
      <c r="E17" s="414" t="s">
        <v>1003</v>
      </c>
      <c r="F17" s="414"/>
      <c r="G17" s="414"/>
      <c r="H17" s="414"/>
      <c r="I17" s="414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6.87967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5" t="s">
        <v>17</v>
      </c>
      <c r="B19" s="415"/>
      <c r="C19" s="415"/>
      <c r="D19" s="415"/>
      <c r="E19" s="415"/>
      <c r="F19" s="415"/>
      <c r="G19" s="415"/>
      <c r="H19" s="415"/>
      <c r="I19" s="415"/>
    </row>
    <row r="20" spans="1:12" ht="15.75" customHeight="1" x14ac:dyDescent="0.25">
      <c r="A20" s="409" t="s">
        <v>656</v>
      </c>
      <c r="B20" s="410"/>
      <c r="C20" s="409" t="s">
        <v>18</v>
      </c>
      <c r="D20" s="411"/>
      <c r="E20" s="411"/>
      <c r="F20" s="411"/>
      <c r="G20" s="411"/>
      <c r="H20" s="411"/>
      <c r="I20" s="411"/>
    </row>
    <row r="35" spans="1:12" ht="15" customHeight="1" x14ac:dyDescent="0.25">
      <c r="A35" s="416" t="s">
        <v>657</v>
      </c>
      <c r="B35" s="416"/>
      <c r="C35" s="417" t="s">
        <v>4</v>
      </c>
      <c r="D35" s="417"/>
      <c r="E35" s="417"/>
      <c r="F35" s="417"/>
      <c r="G35" s="417"/>
      <c r="H35" s="417"/>
      <c r="I35" s="417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6" t="s">
        <v>705</v>
      </c>
      <c r="B50" s="416"/>
      <c r="C50" s="417" t="s">
        <v>706</v>
      </c>
      <c r="D50" s="417"/>
      <c r="E50" s="417"/>
      <c r="F50" s="417"/>
      <c r="G50" s="417"/>
      <c r="H50" s="417"/>
      <c r="I50" s="417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6" t="s">
        <v>721</v>
      </c>
      <c r="B68" s="416"/>
      <c r="C68" s="417" t="s">
        <v>722</v>
      </c>
      <c r="D68" s="417"/>
      <c r="E68" s="417"/>
      <c r="F68" s="417"/>
      <c r="G68" s="417"/>
      <c r="H68" s="417"/>
      <c r="I68" s="417"/>
    </row>
    <row r="83" spans="1:9" x14ac:dyDescent="0.25">
      <c r="A83" s="416" t="s">
        <v>759</v>
      </c>
      <c r="B83" s="416"/>
      <c r="C83" s="417" t="s">
        <v>760</v>
      </c>
      <c r="D83" s="417"/>
      <c r="E83" s="417"/>
      <c r="F83" s="417"/>
      <c r="G83" s="417"/>
      <c r="H83" s="417"/>
      <c r="I83" s="417"/>
    </row>
    <row r="101" spans="1:9" x14ac:dyDescent="0.25">
      <c r="A101" s="418" t="s">
        <v>1025</v>
      </c>
      <c r="B101" s="418"/>
      <c r="C101" s="418"/>
      <c r="D101" s="418"/>
      <c r="E101" s="418"/>
      <c r="F101" s="418"/>
      <c r="G101" s="418"/>
      <c r="H101" s="418"/>
      <c r="I101" s="418"/>
    </row>
    <row r="116" spans="1:9" x14ac:dyDescent="0.25">
      <c r="A116" s="418" t="s">
        <v>1026</v>
      </c>
      <c r="B116" s="418"/>
      <c r="C116" s="418"/>
      <c r="D116" s="418"/>
      <c r="E116" s="418"/>
      <c r="F116" s="418"/>
      <c r="G116" s="418"/>
      <c r="H116" s="418"/>
      <c r="I116" s="418"/>
    </row>
    <row r="129" spans="1:9" x14ac:dyDescent="0.25">
      <c r="A129" s="418" t="s">
        <v>1005</v>
      </c>
      <c r="B129" s="418"/>
      <c r="C129" s="418"/>
      <c r="D129" s="418"/>
      <c r="E129" s="418"/>
      <c r="F129" s="418"/>
      <c r="G129" s="418"/>
      <c r="H129" s="418"/>
      <c r="I129" s="41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1"/>
  <sheetViews>
    <sheetView workbookViewId="0">
      <pane ySplit="3" topLeftCell="A1117" activePane="bottomLeft" state="frozen"/>
      <selection pane="bottomLeft" activeCell="B1131" sqref="B1131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95" activePane="bottomLeft" state="frozen"/>
      <selection pane="bottomLeft" activeCell="G609" sqref="G609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75" activePane="bottomLeft" state="frozen"/>
      <selection pane="bottomLeft" activeCell="I485" sqref="I485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406"/>
      <c r="B493" s="407"/>
    </row>
    <row r="494" spans="1:2" x14ac:dyDescent="0.25">
      <c r="A494" s="406"/>
      <c r="B494" s="407"/>
    </row>
    <row r="495" spans="1:2" x14ac:dyDescent="0.25">
      <c r="A495" s="406"/>
      <c r="B495" s="407"/>
    </row>
    <row r="496" spans="1:2" x14ac:dyDescent="0.25">
      <c r="A496" s="406"/>
      <c r="B496" s="407"/>
    </row>
    <row r="497" spans="1:2" x14ac:dyDescent="0.25">
      <c r="A497" s="406"/>
      <c r="B497" s="407"/>
    </row>
    <row r="498" spans="1:2" x14ac:dyDescent="0.25">
      <c r="A498" s="406"/>
      <c r="B498" s="407"/>
    </row>
    <row r="499" spans="1:2" x14ac:dyDescent="0.25">
      <c r="A499" s="406"/>
      <c r="B499" s="407"/>
    </row>
    <row r="500" spans="1:2" x14ac:dyDescent="0.25">
      <c r="A500" s="406"/>
      <c r="B500" s="407"/>
    </row>
    <row r="501" spans="1:2" x14ac:dyDescent="0.25">
      <c r="A501" s="406"/>
      <c r="B501" s="407"/>
    </row>
    <row r="502" spans="1:2" x14ac:dyDescent="0.25">
      <c r="A502" s="406"/>
      <c r="B502" s="407"/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34" activePane="bottomLeft" state="frozen"/>
      <selection pane="bottomLeft" activeCell="E1345" sqref="E1345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6066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45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45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45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45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181"/>
      <c r="B1346" s="37"/>
      <c r="C1346" s="231"/>
      <c r="D1346" s="37"/>
      <c r="E1346" s="231"/>
      <c r="F1346" s="37"/>
    </row>
    <row r="1347" spans="1:8" x14ac:dyDescent="0.25">
      <c r="A1347" s="181"/>
      <c r="B1347" s="37"/>
      <c r="C1347" s="231"/>
      <c r="D1347" s="37"/>
      <c r="E1347" s="231"/>
      <c r="F1347" s="37"/>
    </row>
    <row r="1348" spans="1:8" x14ac:dyDescent="0.25">
      <c r="A1348" s="181"/>
      <c r="B1348" s="37"/>
      <c r="C1348" s="231"/>
      <c r="D1348" s="37"/>
      <c r="E1348" s="231"/>
      <c r="F1348" s="37"/>
    </row>
    <row r="1349" spans="1:8" x14ac:dyDescent="0.25">
      <c r="A1349" s="181"/>
      <c r="B1349" s="37"/>
      <c r="C1349" s="231"/>
      <c r="D1349" s="37"/>
      <c r="E1349" s="231"/>
      <c r="F1349" s="37"/>
    </row>
    <row r="1350" spans="1:8" x14ac:dyDescent="0.25">
      <c r="A1350" s="181"/>
      <c r="B1350" s="37"/>
      <c r="C1350" s="231"/>
      <c r="D1350" s="37"/>
      <c r="E1350" s="231"/>
      <c r="F1350" s="37"/>
    </row>
    <row r="1351" spans="1:8" x14ac:dyDescent="0.25">
      <c r="A1351" s="181"/>
      <c r="B1351" s="37"/>
      <c r="C1351" s="231"/>
      <c r="D1351" s="37"/>
      <c r="E1351" s="231"/>
      <c r="F1351" s="37"/>
    </row>
    <row r="1352" spans="1:8" x14ac:dyDescent="0.25">
      <c r="A1352" s="181"/>
      <c r="B1352" s="37"/>
      <c r="C1352" s="231"/>
      <c r="D1352" s="37"/>
      <c r="E1352" s="231"/>
      <c r="F1352" s="37"/>
    </row>
    <row r="1353" spans="1:8" x14ac:dyDescent="0.25">
      <c r="A1353" s="181"/>
      <c r="B1353" s="37"/>
      <c r="C1353" s="231"/>
      <c r="D1353" s="37"/>
      <c r="E1353" s="231"/>
      <c r="F1353" s="37"/>
    </row>
    <row r="1354" spans="1:8" x14ac:dyDescent="0.25">
      <c r="A1354" s="181"/>
      <c r="B1354" s="37"/>
      <c r="C1354" s="231"/>
      <c r="D1354" s="37"/>
      <c r="E1354" s="231"/>
      <c r="F1354" s="37"/>
    </row>
    <row r="1355" spans="1:8" x14ac:dyDescent="0.25">
      <c r="A1355" s="181"/>
      <c r="B1355" s="37"/>
      <c r="C1355" s="231"/>
      <c r="D1355" s="37"/>
      <c r="E1355" s="231"/>
      <c r="F1355" s="37"/>
    </row>
    <row r="1356" spans="1:8" x14ac:dyDescent="0.25">
      <c r="A1356" s="181"/>
      <c r="B1356" s="37"/>
      <c r="C1356" s="231"/>
      <c r="D1356" s="37"/>
      <c r="E1356" s="231"/>
      <c r="F1356" s="37"/>
    </row>
    <row r="1357" spans="1:8" x14ac:dyDescent="0.25">
      <c r="A1357" s="181"/>
      <c r="B1357" s="37"/>
      <c r="C1357" s="231"/>
      <c r="D1357" s="37"/>
      <c r="E1357" s="231"/>
      <c r="F1357" s="37"/>
    </row>
    <row r="1358" spans="1:8" x14ac:dyDescent="0.25">
      <c r="A1358" s="181"/>
      <c r="B1358" s="37"/>
      <c r="C1358" s="231"/>
      <c r="D1358" s="37"/>
      <c r="E1358" s="231"/>
      <c r="F1358" s="37"/>
    </row>
    <row r="1359" spans="1:8" x14ac:dyDescent="0.25">
      <c r="A1359" s="181"/>
      <c r="B1359" s="37"/>
      <c r="C1359" s="231"/>
      <c r="D1359" s="37"/>
      <c r="E1359" s="231"/>
      <c r="F1359" s="37"/>
    </row>
    <row r="1360" spans="1:8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35" activePane="bottomLeft" state="frozen"/>
      <selection pane="bottomLeft" activeCell="E1343" sqref="E1343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43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43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43" si="59">+IF(F1329=0,"",C1329/F1329)</f>
        <v>2351.2215433039687</v>
      </c>
      <c r="C1329" s="37">
        <v>16150</v>
      </c>
      <c r="D1329" s="37">
        <f t="shared" ref="D1329:D1343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9" activePane="bottomLeft" state="frozen"/>
      <selection pane="bottomLeft" activeCell="E1344" sqref="E1344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43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43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43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43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0"/>
  <sheetViews>
    <sheetView zoomScale="85" zoomScaleNormal="85" workbookViewId="0">
      <pane ySplit="4" topLeftCell="A1326" activePane="bottomLeft" state="frozen"/>
      <selection pane="bottomLeft" activeCell="E1340" sqref="E1340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2406.4461748246003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40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40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40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40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7"/>
  <sheetViews>
    <sheetView zoomScale="115" zoomScaleNormal="115" workbookViewId="0">
      <pane ySplit="5" topLeftCell="A881" activePane="bottomLeft" state="frozen"/>
      <selection pane="bottomLeft" activeCell="E886" sqref="E886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87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87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87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>+C887-C886</f>
        <v>-3000</v>
      </c>
      <c r="H887" s="95">
        <f t="shared" si="47"/>
        <v>-260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pane xSplit="1" ySplit="5" topLeftCell="B216" activePane="bottomRight" state="frozen"/>
      <selection pane="topRight" activeCell="B1" sqref="B1"/>
      <selection pane="bottomLeft" activeCell="A6" sqref="A6"/>
      <selection pane="bottomRight" activeCell="C222" sqref="C222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22" si="38">+IF(F198=0,"",C198/F198)</f>
        <v>259.72002181648185</v>
      </c>
      <c r="C198" s="333">
        <v>1800</v>
      </c>
      <c r="D198" s="1">
        <f t="shared" ref="D198:D222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22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C37" sqref="C37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37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37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37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x14ac:dyDescent="0.25">
      <c r="A38" s="408"/>
      <c r="B38" s="392"/>
      <c r="C38" s="392"/>
      <c r="D38" s="392"/>
      <c r="E38" s="392"/>
      <c r="F38" s="392"/>
      <c r="G38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workbookViewId="0">
      <pane xSplit="1" ySplit="5" topLeftCell="B203" activePane="bottomRight" state="frozen"/>
      <selection pane="topRight" activeCell="B1" sqref="B1"/>
      <selection pane="bottomLeft" activeCell="A6" sqref="A6"/>
      <selection pane="bottomRight" activeCell="E209" sqref="E209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09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09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09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09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2019-07-22T04:08:45Z</dcterms:modified>
</cp:coreProperties>
</file>