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105" windowWidth="10200" windowHeight="8055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<sst xmlns="http://schemas.openxmlformats.org/spreadsheetml/2006/main" count="4616" uniqueCount="1040">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</sst>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2192"/>
        <c:axId val="83353984"/>
      </c:areaChart>
      <c:dateAx>
        <c:axId val="833521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53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539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52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7088"/>
        <c:axId val="90768512"/>
      </c:areaChart>
      <c:dateAx>
        <c:axId val="906970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68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685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97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0896"/>
        <c:axId val="90802432"/>
      </c:areaChart>
      <c:dateAx>
        <c:axId val="908008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0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0243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00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43008"/>
        <c:axId val="90844544"/>
      </c:areaChart>
      <c:dateAx>
        <c:axId val="908430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44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4454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43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5504"/>
        <c:axId val="90891392"/>
      </c:areaChart>
      <c:dateAx>
        <c:axId val="908855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91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913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85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85216"/>
        <c:axId val="90986752"/>
      </c:areaChart>
      <c:dateAx>
        <c:axId val="909852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9867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98675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85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40768"/>
        <c:axId val="85442560"/>
      </c:areaChart>
      <c:dateAx>
        <c:axId val="85440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442560"/>
        <c:crosses val="autoZero"/>
        <c:auto val="1"/>
        <c:lblOffset val="100"/>
        <c:baseTimeUnit val="days"/>
      </c:dateAx>
      <c:valAx>
        <c:axId val="8544256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4076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21312"/>
        <c:axId val="91022848"/>
      </c:areaChart>
      <c:dateAx>
        <c:axId val="91021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22848"/>
        <c:crosses val="autoZero"/>
        <c:auto val="1"/>
        <c:lblOffset val="100"/>
        <c:baseTimeUnit val="days"/>
      </c:dateAx>
      <c:valAx>
        <c:axId val="91022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21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39232"/>
        <c:axId val="91040768"/>
      </c:areaChart>
      <c:dateAx>
        <c:axId val="91039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40768"/>
        <c:crosses val="autoZero"/>
        <c:auto val="1"/>
        <c:lblOffset val="100"/>
        <c:baseTimeUnit val="days"/>
      </c:dateAx>
      <c:valAx>
        <c:axId val="910407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392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0800"/>
        <c:axId val="91342336"/>
      </c:areaChart>
      <c:dateAx>
        <c:axId val="91340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42336"/>
        <c:crosses val="autoZero"/>
        <c:auto val="1"/>
        <c:lblOffset val="100"/>
        <c:baseTimeUnit val="days"/>
      </c:dateAx>
      <c:valAx>
        <c:axId val="9134233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40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7968"/>
        <c:axId val="82709504"/>
      </c:lineChart>
      <c:dateAx>
        <c:axId val="82707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09504"/>
        <c:crosses val="autoZero"/>
        <c:auto val="1"/>
        <c:lblOffset val="100"/>
        <c:baseTimeUnit val="days"/>
      </c:dateAx>
      <c:valAx>
        <c:axId val="82709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0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12480"/>
        <c:axId val="85014016"/>
      </c:areaChart>
      <c:dateAx>
        <c:axId val="850124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014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0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2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9248"/>
        <c:axId val="91190784"/>
      </c:areaChart>
      <c:dateAx>
        <c:axId val="91189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90784"/>
        <c:crosses val="autoZero"/>
        <c:auto val="1"/>
        <c:lblOffset val="100"/>
        <c:baseTimeUnit val="days"/>
      </c:dateAx>
      <c:valAx>
        <c:axId val="911907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89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5360"/>
        <c:axId val="91216896"/>
      </c:areaChart>
      <c:dateAx>
        <c:axId val="91215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16896"/>
        <c:crosses val="autoZero"/>
        <c:auto val="1"/>
        <c:lblOffset val="100"/>
        <c:baseTimeUnit val="days"/>
      </c:dateAx>
      <c:valAx>
        <c:axId val="9121689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15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13632"/>
        <c:axId val="92623616"/>
      </c:barChart>
      <c:dateAx>
        <c:axId val="92613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23616"/>
        <c:crosses val="autoZero"/>
        <c:auto val="1"/>
        <c:lblOffset val="100"/>
        <c:baseTimeUnit val="days"/>
      </c:dateAx>
      <c:valAx>
        <c:axId val="92623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1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12800"/>
        <c:axId val="92814336"/>
      </c:areaChart>
      <c:dateAx>
        <c:axId val="92812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814336"/>
        <c:crosses val="autoZero"/>
        <c:auto val="1"/>
        <c:lblOffset val="100"/>
        <c:baseTimeUnit val="days"/>
      </c:dateAx>
      <c:valAx>
        <c:axId val="9281433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1280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26624"/>
        <c:axId val="92840704"/>
      </c:areaChart>
      <c:dateAx>
        <c:axId val="9282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840704"/>
        <c:crosses val="autoZero"/>
        <c:auto val="1"/>
        <c:lblOffset val="100"/>
        <c:baseTimeUnit val="days"/>
      </c:dateAx>
      <c:valAx>
        <c:axId val="9284070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2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0272"/>
        <c:axId val="97592064"/>
      </c:lineChart>
      <c:catAx>
        <c:axId val="97590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92064"/>
        <c:crosses val="autoZero"/>
        <c:auto val="1"/>
        <c:lblAlgn val="ctr"/>
        <c:lblOffset val="100"/>
        <c:noMultiLvlLbl val="0"/>
      </c:catAx>
      <c:valAx>
        <c:axId val="9759206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90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8448"/>
        <c:axId val="97609984"/>
      </c:lineChart>
      <c:dateAx>
        <c:axId val="9760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609984"/>
        <c:crosses val="autoZero"/>
        <c:auto val="1"/>
        <c:lblOffset val="100"/>
        <c:baseTimeUnit val="days"/>
      </c:dateAx>
      <c:valAx>
        <c:axId val="976099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6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23552"/>
        <c:axId val="93254016"/>
      </c:areaChart>
      <c:dateAx>
        <c:axId val="93223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254016"/>
        <c:crosses val="autoZero"/>
        <c:auto val="1"/>
        <c:lblOffset val="100"/>
        <c:baseTimeUnit val="days"/>
      </c:dateAx>
      <c:valAx>
        <c:axId val="932540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235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36736"/>
        <c:axId val="97638272"/>
      </c:areaChart>
      <c:dateAx>
        <c:axId val="97636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638272"/>
        <c:crosses val="autoZero"/>
        <c:auto val="1"/>
        <c:lblOffset val="100"/>
        <c:baseTimeUnit val="days"/>
      </c:dateAx>
      <c:valAx>
        <c:axId val="97638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636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472"/>
        <c:axId val="93339008"/>
      </c:lineChart>
      <c:dateAx>
        <c:axId val="9333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39008"/>
        <c:crosses val="autoZero"/>
        <c:auto val="1"/>
        <c:lblOffset val="100"/>
        <c:baseTimeUnit val="days"/>
      </c:dateAx>
      <c:valAx>
        <c:axId val="933390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38208"/>
        <c:axId val="85039744"/>
      </c:areaChart>
      <c:dateAx>
        <c:axId val="850382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39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0397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38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75776"/>
        <c:axId val="98077312"/>
      </c:areaChart>
      <c:dateAx>
        <c:axId val="98075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8077312"/>
        <c:crosses val="autoZero"/>
        <c:auto val="1"/>
        <c:lblOffset val="100"/>
        <c:baseTimeUnit val="days"/>
      </c:dateAx>
      <c:valAx>
        <c:axId val="98077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75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71520"/>
        <c:axId val="97773056"/>
      </c:areaChart>
      <c:dateAx>
        <c:axId val="97771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773056"/>
        <c:crosses val="autoZero"/>
        <c:auto val="1"/>
        <c:lblOffset val="100"/>
        <c:baseTimeUnit val="days"/>
      </c:dateAx>
      <c:valAx>
        <c:axId val="977730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71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1136"/>
        <c:axId val="97692672"/>
      </c:lineChart>
      <c:dateAx>
        <c:axId val="97691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692672"/>
        <c:crosses val="autoZero"/>
        <c:auto val="1"/>
        <c:lblOffset val="100"/>
        <c:baseTimeUnit val="days"/>
      </c:dateAx>
      <c:valAx>
        <c:axId val="976926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691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95168"/>
        <c:axId val="92296704"/>
      </c:areaChart>
      <c:dateAx>
        <c:axId val="92295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296704"/>
        <c:crosses val="autoZero"/>
        <c:auto val="1"/>
        <c:lblOffset val="100"/>
        <c:baseTimeUnit val="days"/>
      </c:dateAx>
      <c:valAx>
        <c:axId val="922967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516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14112"/>
        <c:axId val="98315648"/>
      </c:areaChart>
      <c:dateAx>
        <c:axId val="98314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315648"/>
        <c:crosses val="autoZero"/>
        <c:auto val="1"/>
        <c:lblOffset val="100"/>
        <c:baseTimeUnit val="days"/>
      </c:dateAx>
      <c:valAx>
        <c:axId val="9831564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314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20064"/>
        <c:axId val="98121600"/>
      </c:areaChart>
      <c:dateAx>
        <c:axId val="98120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121600"/>
        <c:crosses val="autoZero"/>
        <c:auto val="1"/>
        <c:lblOffset val="100"/>
        <c:baseTimeUnit val="days"/>
      </c:dateAx>
      <c:valAx>
        <c:axId val="9812160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12006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47872"/>
        <c:axId val="90449408"/>
      </c:areaChart>
      <c:dateAx>
        <c:axId val="904478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49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4494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47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82176"/>
        <c:axId val="90483712"/>
      </c:areaChart>
      <c:dateAx>
        <c:axId val="904821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483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48371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82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03808"/>
        <c:axId val="90583424"/>
      </c:areaChart>
      <c:catAx>
        <c:axId val="905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83424"/>
        <c:crosses val="autoZero"/>
        <c:auto val="1"/>
        <c:lblAlgn val="ctr"/>
        <c:lblOffset val="100"/>
        <c:noMultiLvlLbl val="0"/>
      </c:catAx>
      <c:valAx>
        <c:axId val="905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03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7632"/>
        <c:axId val="90611712"/>
      </c:areaChart>
      <c:dateAx>
        <c:axId val="90597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117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61171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97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4864"/>
        <c:axId val="90646400"/>
      </c:lineChart>
      <c:dateAx>
        <c:axId val="906448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46400"/>
        <c:crosses val="autoZero"/>
        <c:auto val="1"/>
        <c:lblOffset val="100"/>
        <c:baseTimeUnit val="days"/>
      </c:dateAx>
      <c:valAx>
        <c:axId val="90646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448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5072"/>
        <c:axId val="90676608"/>
      </c:lineChart>
      <c:dateAx>
        <c:axId val="906750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76608"/>
        <c:crosses val="autoZero"/>
        <c:auto val="1"/>
        <c:lblOffset val="100"/>
        <c:baseTimeUnit val="days"/>
      </c:dateAx>
      <c:valAx>
        <c:axId val="90676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750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43664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46780</v>
      </c>
      <c r="E5" s="296">
        <f>+IF(ISERROR(VLOOKUP($E$2,Cu!$A$5:$H$1642,7,0)),0,VLOOKUP($E$2,Cu!$A$5:$H$1642,7,0))</f>
        <v>-110</v>
      </c>
      <c r="F5" s="291" t="s">
        <v>3</v>
      </c>
      <c r="G5" s="290">
        <f>+IF(ISERROR(VLOOKUP($E$2,Cu!$A$5:$H$1642,2,0)),0,VLOOKUP($E$2,Cu!$A$5:$H$1642,2,0))</f>
        <v>6802.4441103165063</v>
      </c>
      <c r="H5" s="290">
        <f>+IF(ISERROR(VLOOKUP($E$2,Cu!$A$5:$H$1642,4,0)),0,VLOOKUP($E$2,Cu!$A$5:$H$1642,4,0))</f>
        <v>5814.0547951423132</v>
      </c>
      <c r="I5" s="404">
        <f>+IF(ISERROR(VLOOKUP($E$2,Cu!$A$5:$H$1999,5,0)),0,VLOOKUP($E$2,Cu!$A$5:$H$1999,5,0))</f>
        <v>5922</v>
      </c>
      <c r="J5" s="387">
        <f>+IF(ISERROR(VLOOKUP($E$2,Cu!$A$5:$H$1642,8,0)),0,VLOOKUP($E$2,Cu!$A$5:$H$1642,8,0))</f>
        <v>-37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16350</v>
      </c>
      <c r="E6" s="296">
        <f>+IF(ISERROR(VLOOKUP($E$2,Pb!$A$5:$H$1987,7,0)),0,VLOOKUP($E$2,Pb!$A$5:$H$1987,7,0))</f>
        <v>100</v>
      </c>
      <c r="F6" s="291" t="s">
        <v>3</v>
      </c>
      <c r="G6" s="290">
        <f>+IF(ISERROR(VLOOKUP($E$2,Pb!$A$5:$H$1987,2,0)),0,VLOOKUP($E$2,Pb!$A$5:$H$1987,2,0))</f>
        <v>2377.5109278254572</v>
      </c>
      <c r="H6" s="290">
        <f>+IF(ISERROR(VLOOKUP($E$2,Pb!$A$5:$H$1987,4,0)),0,VLOOKUP($E$2,Pb!$A$5:$H$1987,4,0))</f>
        <v>2032.0606220730406</v>
      </c>
      <c r="I6" s="404">
        <f>+IF(ISERROR(VLOOKUP($E$2,Pb!$A$5:$H$1987,5,0)),0,VLOOKUP($E$2,Pb!$A$5:$H$1987,5,0))</f>
        <v>1977.5</v>
      </c>
      <c r="J6" s="387">
        <f>+IF(ISERROR(VLOOKUP($E$2,Pb!$A$5:$H$1642,8,0)),0,VLOOKUP($E$2,Pb!$A$5:$H$1642,8,0))</f>
        <v>0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3816</v>
      </c>
      <c r="E7" s="296">
        <f>+IF(ISERROR(VLOOKUP($E$2,Ag!$A$5:$H$1986,7,0)),0,VLOOKUP($E$2,Ag!$A$5:$H$1986,7,0))</f>
        <v>102</v>
      </c>
      <c r="F7" s="291" t="s">
        <v>6</v>
      </c>
      <c r="G7" s="290">
        <f>+IF(ISERROR(VLOOKUP($E$2,Ag!$A$5:$H$1517,2,0)),0,VLOOKUP($E$2,Ag!$A$5:$H$1517,2,0))</f>
        <v>554.89796333834522</v>
      </c>
      <c r="H7" s="290">
        <f>+IF(ISERROR(VLOOKUP($E$2,Ag!$A$5:$H$1517,4,0)),0,VLOOKUP($E$2,Ag!$A$5:$H$1517,4,0))</f>
        <v>474.27176353704721</v>
      </c>
      <c r="I7" s="404">
        <f>+IF(ISERROR(VLOOKUP($E$2,Ag!$A$5:$H$1517,5,0)),0,VLOOKUP($E$2,Ag!$A$5:$H$1517,5,0))</f>
        <v>514.09</v>
      </c>
      <c r="J7" s="387">
        <f>+IF(ISERROR(VLOOKUP($E$2,Ag!$A$5:$H$1642,8,0)),0,VLOOKUP($E$2,Ag!$A$5:$H$1642,8,0))</f>
        <v>13.345000000000027</v>
      </c>
      <c r="K7" s="222"/>
      <c r="L7" s="3"/>
      <c r="M7" s="147" t="s">
        <v>1039</v>
      </c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19480</v>
      </c>
      <c r="E8" s="296">
        <f>+IF(ISERROR(VLOOKUP($E$2,Zn!$A$5:$H$2994,7,0)),0,VLOOKUP($E$2,Zn!$A$5:$H$2994,7,0))</f>
        <v>20</v>
      </c>
      <c r="F8" s="291" t="s">
        <v>3</v>
      </c>
      <c r="G8" s="290">
        <f>+IF(ISERROR(VLOOKUP($E$2,Zn!$A$5:$H$2994,2,0)),0,VLOOKUP($E$2,Zn!$A$5:$H$2994,2,0))</f>
        <v>2832.6552216538166</v>
      </c>
      <c r="H8" s="290">
        <f>+IF(ISERROR(VLOOKUP($E$2,Zn!$A$5:$H$2994,4,0)),0,VLOOKUP($E$2,Zn!$A$5:$H$2994,4,0))</f>
        <v>2421.0728390203562</v>
      </c>
      <c r="I8" s="404">
        <f>+IF(ISERROR(VLOOKUP($E$2,Zn!$A$5:$H$2994,5,0)),0,VLOOKUP($E$2,Zn!$A$5:$H$2994,5,0))</f>
        <v>2469.5</v>
      </c>
      <c r="J8" s="387">
        <f>+IF(ISERROR(VLOOKUP($E$2,Zn!$A$5:$H$1642,8,0)),0,VLOOKUP($E$2,Zn!$A$5:$H$1642,8,0))</f>
        <v>6.5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114700</v>
      </c>
      <c r="E9" s="296">
        <f>+IF(ISERROR(VLOOKUP($E$2,Ni!$A$6:$H$2996,7,0)),0,VLOOKUP($E$2,Ni!$A$6:$H$2996,7,0))</f>
        <v>4925</v>
      </c>
      <c r="F9" s="291" t="s">
        <v>3</v>
      </c>
      <c r="G9" s="290">
        <f>+IF(ISERROR(VLOOKUP($E$2,Ni!$A$6:$H$2996,2,0)),0,VLOOKUP($E$2,Ni!$A$6:$H$2996,2,0))</f>
        <v>16678.929872879507</v>
      </c>
      <c r="H9" s="290">
        <f>+IF(ISERROR(VLOOKUP($E$2,Ni!$A$6:$H$2996,4,0)),0,VLOOKUP($E$2,Ni!$A$6:$H$2996,4,0))</f>
        <v>14255.495617845734</v>
      </c>
      <c r="I9" s="404">
        <f>+IF(ISERROR(VLOOKUP($E$2,Ni!$A$6:$H$2996,5,0)),0,VLOOKUP($E$2,Ni!$A$6:$H$2996,5,0))</f>
        <v>14230</v>
      </c>
      <c r="J9" s="387">
        <f>+IF(ISERROR(VLOOKUP($E$2,Ni!$A$5:$H$1642,8,0)),0,VLOOKUP($E$2,Ni!$A$5:$H$1642,8,0))</f>
        <v>310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261.74432232940813</v>
      </c>
      <c r="H10" s="290">
        <f>+IF(ISERROR(VLOOKUP($E$2,Coke!$A$6:$H$2997,4,0)),0,VLOOKUP($E$2,Coke!$A$6:$H$2997,4,0))</f>
        <v>223.71309600804116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4055</v>
      </c>
      <c r="E11" s="296">
        <f>+IF(ISERROR(VLOOKUP($E$2,Steel!$A$6:$H$2995,7,0)),0,VLOOKUP($E$2,Steel!$A$6:$H$2995,7,0))</f>
        <v>-10</v>
      </c>
      <c r="F11" s="291" t="s">
        <v>3</v>
      </c>
      <c r="G11" s="290">
        <f>+IF(ISERROR(VLOOKUP($E$2,Steel!$A$6:$H$2995,2,0)),0,VLOOKUP($E$2,Steel!$A$6:$H$2995,2,0))</f>
        <v>589.65179280319444</v>
      </c>
      <c r="H11" s="290">
        <f>+IF(ISERROR(VLOOKUP($E$2,Steel!$A$6:$H$2995,4,0)),0,VLOOKUP($E$2,Steel!$A$6:$H$2995,4,0))</f>
        <v>503.9758912847816</v>
      </c>
      <c r="I11" s="404">
        <f>+IF(ISERROR(VLOOKUP($E$2,Steel!$A$6:$H$2995,5,0)),0,VLOOKUP($E$2,Steel!$A$6:$H$2995,5,0))</f>
        <v>484</v>
      </c>
      <c r="J11" s="387">
        <f>+IF(ISERROR(VLOOKUP($E$2,Steel!$A$5:$H$1642,8,0)),0,VLOOKUP($E$2,Steel!$A$5:$H$1642,8,0))</f>
        <v>7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928</v>
      </c>
      <c r="E12" s="296">
        <f>+IF(ISERROR(VLOOKUP($E$2,'Quặng Sắt'!$A$6:$H$2995,7,0)),0,VLOOKUP($E$2,'Quặng Sắt'!$A$6:$H$2995,7,0))</f>
        <v>8</v>
      </c>
      <c r="F12" s="291" t="s">
        <v>2</v>
      </c>
      <c r="G12" s="290">
        <f>+IF(ISERROR(VLOOKUP($E$2,'Quặng Sắt'!$A$6:$H$2995,2,0)),0,VLOOKUP($E$2,'Quặng Sắt'!$A$6:$H$2995,2,0))</f>
        <v>134.9437395120504</v>
      </c>
      <c r="H12" s="290">
        <f>+IF(ISERROR(VLOOKUP($E$2,'Quặng Sắt'!$A$6:$H$2995,4,0)),0,VLOOKUP($E$2,'Quặng Sắt'!$A$6:$H$2995,4,0))</f>
        <v>115.33652949747898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3407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23275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6.8769400000000003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9"/>
  <sheetViews>
    <sheetView workbookViewId="0">
      <pane ySplit="3" topLeftCell="A1111" activePane="bottomLeft" state="frozen"/>
      <selection pane="bottomLeft" activeCell="G1123" sqref="G1123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5" activePane="bottomLeft" state="frozen"/>
      <selection pane="bottomLeft" activeCell="H610" sqref="H610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2" activePane="bottomLeft" state="frozen"/>
      <selection pane="bottomLeft" activeCell="K479" sqref="K47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406"/>
      <c r="B491" s="407"/>
    </row>
    <row r="492" spans="1:2" x14ac:dyDescent="0.25">
      <c r="A492" s="406"/>
      <c r="B492" s="407"/>
    </row>
    <row r="493" spans="1:2" x14ac:dyDescent="0.25">
      <c r="A493" s="406"/>
      <c r="B493" s="407"/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1" activePane="bottomLeft" state="frozen"/>
      <selection pane="bottomLeft" activeCell="K1340" sqref="K1340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5922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3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3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3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3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9" activePane="bottomLeft" state="frozen"/>
      <selection pane="bottomLeft" activeCell="J1336" sqref="J133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1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1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1" si="59">+IF(F1329=0,"",C1329/F1329)</f>
        <v>2351.2215433039687</v>
      </c>
      <c r="C1329" s="37">
        <v>16150</v>
      </c>
      <c r="D1329" s="37">
        <f t="shared" ref="D1329:D1341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9" activePane="bottomLeft" state="frozen"/>
      <selection pane="bottomLeft" activeCell="J1344" sqref="J134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1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1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1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1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8"/>
  <sheetViews>
    <sheetView zoomScale="85" zoomScaleNormal="85" workbookViewId="0">
      <pane ySplit="4" topLeftCell="A1326" activePane="bottomLeft" state="frozen"/>
      <selection pane="bottomLeft" activeCell="O1340" sqref="O1340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2421.0728390203562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8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8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8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8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5"/>
  <sheetViews>
    <sheetView zoomScale="115" zoomScaleNormal="115" workbookViewId="0">
      <pane ySplit="5" topLeftCell="A875" activePane="bottomLeft" state="frozen"/>
      <selection pane="bottomLeft" activeCell="J886" sqref="J88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5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5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5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5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L216" sqref="L216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20" si="38">+IF(F198=0,"",C198/F198)</f>
        <v>259.72002181648185</v>
      </c>
      <c r="C198" s="333">
        <v>1800</v>
      </c>
      <c r="D198" s="1">
        <f t="shared" ref="D198:D220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20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K33" sqref="K33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5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5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5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x14ac:dyDescent="0.25">
      <c r="A36" s="408"/>
      <c r="B36" s="392"/>
      <c r="C36" s="392"/>
      <c r="D36" s="392"/>
      <c r="E36" s="392"/>
      <c r="F36" s="392"/>
      <c r="G36" s="392"/>
    </row>
    <row r="37" spans="1:7" x14ac:dyDescent="0.25">
      <c r="A37" s="408"/>
      <c r="B37" s="392"/>
      <c r="C37" s="392"/>
      <c r="D37" s="392"/>
      <c r="E37" s="392"/>
      <c r="F37" s="392"/>
      <c r="G37" s="392"/>
    </row>
    <row r="38" spans="1:7" x14ac:dyDescent="0.25">
      <c r="A38" s="408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workbookViewId="0">
      <pane xSplit="1" ySplit="5" topLeftCell="B203" activePane="bottomRight" state="frozen"/>
      <selection pane="topRight" activeCell="B1" sqref="B1"/>
      <selection pane="bottomLeft" activeCell="A6" sqref="A6"/>
      <selection pane="bottomRight" activeCell="M206" sqref="M206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7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7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7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7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2019-07-18T04:10:02Z</dcterms:modified>
</cp:coreProperties>
</file>