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45" windowWidth="10200" windowHeight="811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05" i="16" l="1"/>
  <c r="D205" i="16" s="1"/>
  <c r="F205" i="16"/>
  <c r="G205" i="16"/>
  <c r="H205" i="16"/>
  <c r="B883" i="7"/>
  <c r="D883" i="7" s="1"/>
  <c r="F883" i="7"/>
  <c r="G883" i="7"/>
  <c r="H883" i="7"/>
  <c r="B1336" i="5"/>
  <c r="D1336" i="5" s="1"/>
  <c r="F1336" i="5"/>
  <c r="G1336" i="5"/>
  <c r="H1336" i="5"/>
  <c r="B1339" i="4"/>
  <c r="D1339" i="4"/>
  <c r="F1339" i="4"/>
  <c r="G1339" i="4"/>
  <c r="H1339" i="4"/>
  <c r="B1339" i="3"/>
  <c r="D1339" i="3" s="1"/>
  <c r="F1339" i="3"/>
  <c r="G1339" i="3"/>
  <c r="H1339" i="3"/>
  <c r="B1341" i="2"/>
  <c r="D1341" i="2"/>
  <c r="F1341" i="2"/>
  <c r="G1341" i="2"/>
  <c r="H1341" i="2"/>
  <c r="B33" i="17"/>
  <c r="D33" i="17" s="1"/>
  <c r="F33" i="17"/>
  <c r="G33" i="17"/>
  <c r="B218" i="15"/>
  <c r="D218" i="15"/>
  <c r="F218" i="15"/>
  <c r="G218" i="15"/>
  <c r="B204" i="16" l="1"/>
  <c r="D204" i="16" s="1"/>
  <c r="F204" i="16"/>
  <c r="G204" i="16"/>
  <c r="H204" i="16"/>
  <c r="B882" i="7"/>
  <c r="D882" i="7" s="1"/>
  <c r="F882" i="7"/>
  <c r="G882" i="7"/>
  <c r="H882" i="7"/>
  <c r="B1335" i="5"/>
  <c r="D1335" i="5" s="1"/>
  <c r="F1335" i="5"/>
  <c r="G1335" i="5"/>
  <c r="H1335" i="5"/>
  <c r="B1338" i="4"/>
  <c r="D1338" i="4" s="1"/>
  <c r="F1338" i="4"/>
  <c r="G1338" i="4"/>
  <c r="H1338" i="4"/>
  <c r="B1338" i="3"/>
  <c r="D1338" i="3" s="1"/>
  <c r="F1338" i="3"/>
  <c r="G1338" i="3"/>
  <c r="H1338" i="3"/>
  <c r="B1340" i="2"/>
  <c r="D1340" i="2"/>
  <c r="F1340" i="2"/>
  <c r="G1340" i="2"/>
  <c r="H1340" i="2"/>
  <c r="B32" i="17"/>
  <c r="D32" i="17"/>
  <c r="F32" i="17"/>
  <c r="G32" i="17"/>
  <c r="B217" i="15"/>
  <c r="D217" i="15" s="1"/>
  <c r="F217" i="15"/>
  <c r="G217" i="15"/>
  <c r="B203" i="16" l="1"/>
  <c r="D203" i="16" s="1"/>
  <c r="F203" i="16"/>
  <c r="G203" i="16"/>
  <c r="H203" i="16"/>
  <c r="B881" i="7"/>
  <c r="D881" i="7" s="1"/>
  <c r="F881" i="7"/>
  <c r="G881" i="7"/>
  <c r="H881" i="7"/>
  <c r="B1334" i="5"/>
  <c r="D1334" i="5" s="1"/>
  <c r="F1334" i="5"/>
  <c r="G1334" i="5"/>
  <c r="H1334" i="5"/>
  <c r="B1337" i="4"/>
  <c r="D1337" i="4" s="1"/>
  <c r="F1337" i="4"/>
  <c r="G1337" i="4"/>
  <c r="H1337" i="4"/>
  <c r="B1337" i="3"/>
  <c r="D1337" i="3" s="1"/>
  <c r="F1337" i="3"/>
  <c r="G1337" i="3"/>
  <c r="H1337" i="3"/>
  <c r="B1339" i="2"/>
  <c r="D1339" i="2" s="1"/>
  <c r="F1339" i="2"/>
  <c r="G1339" i="2"/>
  <c r="H1339" i="2"/>
  <c r="B31" i="17"/>
  <c r="D31" i="17" s="1"/>
  <c r="F31" i="17"/>
  <c r="G31" i="17"/>
  <c r="B216" i="15"/>
  <c r="D216" i="15" s="1"/>
  <c r="F216" i="15"/>
  <c r="G216" i="15"/>
  <c r="B202" i="16" l="1"/>
  <c r="D202" i="16" s="1"/>
  <c r="F202" i="16"/>
  <c r="G202" i="16"/>
  <c r="H202" i="16"/>
  <c r="B880" i="7"/>
  <c r="D880" i="7" s="1"/>
  <c r="F880" i="7"/>
  <c r="G880" i="7"/>
  <c r="H880" i="7"/>
  <c r="B1333" i="5"/>
  <c r="D1333" i="5" s="1"/>
  <c r="F1333" i="5"/>
  <c r="G1333" i="5"/>
  <c r="H1333" i="5"/>
  <c r="B1336" i="4"/>
  <c r="D1336" i="4" s="1"/>
  <c r="F1336" i="4"/>
  <c r="G1336" i="4"/>
  <c r="H1336" i="4"/>
  <c r="B1336" i="3"/>
  <c r="D1336" i="3" s="1"/>
  <c r="F1336" i="3"/>
  <c r="G1336" i="3"/>
  <c r="H1336" i="3"/>
  <c r="B1338" i="2"/>
  <c r="D1338" i="2" s="1"/>
  <c r="F1338" i="2"/>
  <c r="G1338" i="2"/>
  <c r="H1338" i="2"/>
  <c r="B30" i="17"/>
  <c r="D30" i="17" s="1"/>
  <c r="F30" i="17"/>
  <c r="G30" i="17"/>
  <c r="B215" i="15"/>
  <c r="D215" i="15" s="1"/>
  <c r="F215" i="15"/>
  <c r="G215" i="15"/>
  <c r="B201" i="16" l="1"/>
  <c r="D201" i="16"/>
  <c r="F201" i="16"/>
  <c r="G201" i="16"/>
  <c r="H201" i="16"/>
  <c r="B879" i="7"/>
  <c r="D879" i="7" s="1"/>
  <c r="F879" i="7"/>
  <c r="G879" i="7"/>
  <c r="H879" i="7"/>
  <c r="B1332" i="5"/>
  <c r="D1332" i="5" s="1"/>
  <c r="F1332" i="5"/>
  <c r="G1332" i="5"/>
  <c r="H1332" i="5"/>
  <c r="B1335" i="4"/>
  <c r="D1335" i="4" s="1"/>
  <c r="F1335" i="4"/>
  <c r="G1335" i="4"/>
  <c r="H1335" i="4"/>
  <c r="B1335" i="3"/>
  <c r="D1335" i="3" s="1"/>
  <c r="F1335" i="3"/>
  <c r="G1335" i="3"/>
  <c r="H1335" i="3"/>
  <c r="B1337" i="2"/>
  <c r="D1337" i="2" s="1"/>
  <c r="F1337" i="2"/>
  <c r="G1337" i="2"/>
  <c r="H1337" i="2"/>
  <c r="B29" i="17"/>
  <c r="D29" i="17" s="1"/>
  <c r="F29" i="17"/>
  <c r="G29" i="17"/>
  <c r="B214" i="15"/>
  <c r="D214" i="15" s="1"/>
  <c r="F214" i="15"/>
  <c r="G214" i="15"/>
  <c r="B200" i="16" l="1"/>
  <c r="D200" i="16" s="1"/>
  <c r="F200" i="16"/>
  <c r="G200" i="16"/>
  <c r="H200" i="16"/>
  <c r="B878" i="7"/>
  <c r="D878" i="7" s="1"/>
  <c r="F878" i="7"/>
  <c r="G878" i="7"/>
  <c r="H878" i="7"/>
  <c r="B1331" i="5"/>
  <c r="D1331" i="5" s="1"/>
  <c r="F1331" i="5"/>
  <c r="G1331" i="5"/>
  <c r="H1331" i="5"/>
  <c r="B1334" i="4"/>
  <c r="D1334" i="4" s="1"/>
  <c r="F1334" i="4"/>
  <c r="G1334" i="4"/>
  <c r="H1334" i="4"/>
  <c r="B1334" i="3"/>
  <c r="D1334" i="3" s="1"/>
  <c r="F1334" i="3"/>
  <c r="G1334" i="3"/>
  <c r="H1334" i="3"/>
  <c r="B1336" i="2"/>
  <c r="D1336" i="2" s="1"/>
  <c r="F1336" i="2"/>
  <c r="G1336" i="2"/>
  <c r="H1336" i="2"/>
  <c r="B28" i="17"/>
  <c r="D28" i="17" s="1"/>
  <c r="F28" i="17"/>
  <c r="G28" i="17"/>
  <c r="B213" i="15"/>
  <c r="D213" i="15" s="1"/>
  <c r="F213" i="15"/>
  <c r="G213" i="15"/>
  <c r="B199" i="16" l="1"/>
  <c r="D199" i="16" s="1"/>
  <c r="F199" i="16"/>
  <c r="G199" i="16"/>
  <c r="H199" i="16"/>
  <c r="B877" i="7"/>
  <c r="D877" i="7"/>
  <c r="F877" i="7"/>
  <c r="G877" i="7"/>
  <c r="H877" i="7"/>
  <c r="B1330" i="5"/>
  <c r="D1330" i="5" s="1"/>
  <c r="F1330" i="5"/>
  <c r="G1330" i="5"/>
  <c r="H1330" i="5"/>
  <c r="B1333" i="4"/>
  <c r="D1333" i="4" s="1"/>
  <c r="F1333" i="4"/>
  <c r="G1333" i="4"/>
  <c r="H1333" i="4"/>
  <c r="B1333" i="3"/>
  <c r="D1333" i="3" s="1"/>
  <c r="F1333" i="3"/>
  <c r="G1333" i="3"/>
  <c r="H1333" i="3"/>
  <c r="B1335" i="2"/>
  <c r="D1335" i="2" s="1"/>
  <c r="F1335" i="2"/>
  <c r="G1335" i="2"/>
  <c r="H1335" i="2"/>
  <c r="B27" i="17"/>
  <c r="D27" i="17" s="1"/>
  <c r="F27" i="17"/>
  <c r="G27" i="17"/>
  <c r="B212" i="15"/>
  <c r="D212" i="15" s="1"/>
  <c r="F212" i="15"/>
  <c r="G212" i="15"/>
  <c r="B211" i="15" l="1"/>
  <c r="D211" i="15" s="1"/>
  <c r="F211" i="15"/>
  <c r="G211" i="15"/>
  <c r="B198" i="16"/>
  <c r="D198" i="16" s="1"/>
  <c r="F198" i="16"/>
  <c r="G198" i="16"/>
  <c r="H198" i="16"/>
  <c r="F26" i="17"/>
  <c r="B26" i="17" s="1"/>
  <c r="D26" i="17" s="1"/>
  <c r="G26" i="17"/>
  <c r="B876" i="7"/>
  <c r="D876" i="7" s="1"/>
  <c r="F876" i="7"/>
  <c r="G876" i="7"/>
  <c r="H876" i="7"/>
  <c r="B1329" i="5"/>
  <c r="D1329" i="5" s="1"/>
  <c r="F1329" i="5"/>
  <c r="G1329" i="5"/>
  <c r="H1329" i="5"/>
  <c r="B1332" i="4"/>
  <c r="D1332" i="4" s="1"/>
  <c r="F1332" i="4"/>
  <c r="G1332" i="4"/>
  <c r="H1332" i="4"/>
  <c r="B1332" i="3"/>
  <c r="D1332" i="3" s="1"/>
  <c r="F1332" i="3"/>
  <c r="G1332" i="3"/>
  <c r="H1332" i="3"/>
  <c r="B1334" i="2"/>
  <c r="D1334" i="2" s="1"/>
  <c r="F1334" i="2"/>
  <c r="G1334" i="2"/>
  <c r="H1334" i="2"/>
  <c r="B197" i="16" l="1"/>
  <c r="D197" i="16" s="1"/>
  <c r="F197" i="16"/>
  <c r="G197" i="16"/>
  <c r="H197" i="16"/>
  <c r="B875" i="7"/>
  <c r="D875" i="7" s="1"/>
  <c r="F875" i="7"/>
  <c r="G875" i="7"/>
  <c r="H875" i="7"/>
  <c r="B1328" i="5"/>
  <c r="D1328" i="5" s="1"/>
  <c r="F1328" i="5"/>
  <c r="G1328" i="5"/>
  <c r="H1328" i="5"/>
  <c r="B1331" i="4"/>
  <c r="D1331" i="4" s="1"/>
  <c r="F1331" i="4"/>
  <c r="G1331" i="4"/>
  <c r="H1331" i="4"/>
  <c r="B1331" i="3"/>
  <c r="D1331" i="3" s="1"/>
  <c r="F1331" i="3"/>
  <c r="G1331" i="3"/>
  <c r="H1331" i="3"/>
  <c r="B1333" i="2"/>
  <c r="D1333" i="2" s="1"/>
  <c r="F1333" i="2"/>
  <c r="G1333" i="2"/>
  <c r="H1333" i="2"/>
  <c r="B196" i="16"/>
  <c r="D196" i="16" s="1"/>
  <c r="F196" i="16"/>
  <c r="G196" i="16"/>
  <c r="H196" i="16"/>
  <c r="F25" i="17" l="1"/>
  <c r="B25" i="17" s="1"/>
  <c r="D25" i="17" s="1"/>
  <c r="G25" i="17"/>
  <c r="B210" i="15"/>
  <c r="D210" i="15" s="1"/>
  <c r="F210" i="15"/>
  <c r="G210" i="15"/>
  <c r="B874" i="7" l="1"/>
  <c r="D874" i="7" s="1"/>
  <c r="F874" i="7"/>
  <c r="G874" i="7"/>
  <c r="H874" i="7"/>
  <c r="B1327" i="5"/>
  <c r="D1327" i="5" s="1"/>
  <c r="F1327" i="5"/>
  <c r="G1327" i="5"/>
  <c r="H1327" i="5"/>
  <c r="B1330" i="4"/>
  <c r="D1330" i="4" s="1"/>
  <c r="F1330" i="4"/>
  <c r="G1330" i="4"/>
  <c r="H1330" i="4"/>
  <c r="B1330" i="3"/>
  <c r="D1330" i="3" s="1"/>
  <c r="F1330" i="3"/>
  <c r="G1330" i="3"/>
  <c r="H1330" i="3"/>
  <c r="B1332" i="2"/>
  <c r="D1332" i="2" s="1"/>
  <c r="F1332" i="2"/>
  <c r="G1332" i="2"/>
  <c r="H1332" i="2"/>
  <c r="F24" i="17"/>
  <c r="B24" i="17" s="1"/>
  <c r="D24" i="17" s="1"/>
  <c r="G24" i="17"/>
  <c r="B209" i="15"/>
  <c r="D209" i="15" s="1"/>
  <c r="F209" i="15"/>
  <c r="G209" i="15"/>
  <c r="B195" i="16" l="1"/>
  <c r="D195" i="16" s="1"/>
  <c r="F195" i="16"/>
  <c r="G195" i="16"/>
  <c r="H195" i="16"/>
  <c r="B873" i="7"/>
  <c r="D873" i="7" s="1"/>
  <c r="F873" i="7"/>
  <c r="G873" i="7"/>
  <c r="H873" i="7"/>
  <c r="B1326" i="5"/>
  <c r="D1326" i="5" s="1"/>
  <c r="F1326" i="5"/>
  <c r="G1326" i="5"/>
  <c r="H1326" i="5"/>
  <c r="B1329" i="4"/>
  <c r="D1329" i="4" s="1"/>
  <c r="F1329" i="4"/>
  <c r="G1329" i="4"/>
  <c r="H1329" i="4"/>
  <c r="B1329" i="3"/>
  <c r="D1329" i="3" s="1"/>
  <c r="F1329" i="3"/>
  <c r="G1329" i="3"/>
  <c r="H1329" i="3"/>
  <c r="B1331" i="2"/>
  <c r="D1331" i="2" s="1"/>
  <c r="F1331" i="2"/>
  <c r="G1331" i="2"/>
  <c r="H1331" i="2"/>
  <c r="F23" i="17"/>
  <c r="B23" i="17" s="1"/>
  <c r="D23" i="17" s="1"/>
  <c r="G23" i="17"/>
  <c r="B208" i="15"/>
  <c r="D208" i="15" s="1"/>
  <c r="F208" i="15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B1325" i="5"/>
  <c r="D1325" i="5" s="1"/>
  <c r="F1325" i="5"/>
  <c r="G1325" i="5"/>
  <c r="H1325" i="5"/>
  <c r="B1328" i="4"/>
  <c r="D1328" i="4" s="1"/>
  <c r="F1328" i="4"/>
  <c r="G1328" i="4"/>
  <c r="H1328" i="4"/>
  <c r="F1328" i="3"/>
  <c r="B1328" i="3" s="1"/>
  <c r="D1328" i="3" s="1"/>
  <c r="G1328" i="3"/>
  <c r="H1328" i="3"/>
  <c r="B1330" i="2"/>
  <c r="D1330" i="2" s="1"/>
  <c r="F1330" i="2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B1327" i="4"/>
  <c r="D1327" i="4" s="1"/>
  <c r="F1327" i="4"/>
  <c r="G1327" i="4"/>
  <c r="H1327" i="4"/>
  <c r="B1327" i="3"/>
  <c r="D1327" i="3" s="1"/>
  <c r="F1327" i="3"/>
  <c r="G1327" i="3"/>
  <c r="H1327" i="3"/>
  <c r="B1329" i="2"/>
  <c r="D1329" i="2" s="1"/>
  <c r="F1329" i="2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B1325" i="4"/>
  <c r="D1325" i="4" s="1"/>
  <c r="F1325" i="4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<sst xmlns="http://schemas.openxmlformats.org/spreadsheetml/2006/main" count="4616" uniqueCount="1040">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</sst>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1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165" fontId="18" fillId="0" borderId="1" xfId="0" applyNumberFormat="1" applyFont="1" applyBorder="1"/>
    <xf numFmtId="43" fontId="18" fillId="0" borderId="1" xfId="1" applyFont="1" applyBorder="1"/>
    <xf numFmtId="165" fontId="26" fillId="0" borderId="1" xfId="0" applyNumberFormat="1" applyFont="1" applyBorder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89568"/>
        <c:axId val="51391104"/>
      </c:areaChart>
      <c:dateAx>
        <c:axId val="5138956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3911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139110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3895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35616"/>
        <c:axId val="82337152"/>
      </c:areaChart>
      <c:dateAx>
        <c:axId val="8233561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3371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337152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3356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61344"/>
        <c:axId val="82707200"/>
      </c:areaChart>
      <c:dateAx>
        <c:axId val="82361344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072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707200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3613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43680"/>
        <c:axId val="82745216"/>
      </c:areaChart>
      <c:dateAx>
        <c:axId val="8274368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452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745216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436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82080"/>
        <c:axId val="82783616"/>
      </c:areaChart>
      <c:dateAx>
        <c:axId val="8278208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783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7836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820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03712"/>
        <c:axId val="82817792"/>
      </c:areaChart>
      <c:dateAx>
        <c:axId val="8280371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81779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2817792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037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83328"/>
        <c:axId val="82884864"/>
      </c:areaChart>
      <c:dateAx>
        <c:axId val="828833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2884864"/>
        <c:crosses val="autoZero"/>
        <c:auto val="1"/>
        <c:lblOffset val="100"/>
        <c:baseTimeUnit val="days"/>
      </c:dateAx>
      <c:valAx>
        <c:axId val="82884864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883328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92480"/>
        <c:axId val="83910656"/>
      </c:areaChart>
      <c:dateAx>
        <c:axId val="838924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10656"/>
        <c:crosses val="autoZero"/>
        <c:auto val="1"/>
        <c:lblOffset val="100"/>
        <c:baseTimeUnit val="days"/>
      </c:dateAx>
      <c:valAx>
        <c:axId val="839106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924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31136"/>
        <c:axId val="83932672"/>
      </c:areaChart>
      <c:dateAx>
        <c:axId val="839311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32672"/>
        <c:crosses val="autoZero"/>
        <c:auto val="1"/>
        <c:lblOffset val="100"/>
        <c:baseTimeUnit val="days"/>
      </c:dateAx>
      <c:valAx>
        <c:axId val="839326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311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10368"/>
        <c:axId val="88412160"/>
      </c:areaChart>
      <c:dateAx>
        <c:axId val="884103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412160"/>
        <c:crosses val="autoZero"/>
        <c:auto val="1"/>
        <c:lblOffset val="100"/>
        <c:baseTimeUnit val="days"/>
      </c:dateAx>
      <c:valAx>
        <c:axId val="8841216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4103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97952"/>
        <c:axId val="44799488"/>
      </c:lineChart>
      <c:dateAx>
        <c:axId val="447979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4799488"/>
        <c:crosses val="autoZero"/>
        <c:auto val="1"/>
        <c:lblOffset val="100"/>
        <c:baseTimeUnit val="days"/>
      </c:dateAx>
      <c:valAx>
        <c:axId val="447994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479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07104"/>
        <c:axId val="51412992"/>
      </c:areaChart>
      <c:dateAx>
        <c:axId val="5140710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41299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1412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4071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82112"/>
        <c:axId val="89088000"/>
      </c:areaChart>
      <c:dateAx>
        <c:axId val="890821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088000"/>
        <c:crosses val="autoZero"/>
        <c:auto val="1"/>
        <c:lblOffset val="100"/>
        <c:baseTimeUnit val="days"/>
      </c:dateAx>
      <c:valAx>
        <c:axId val="8908800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0821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24864"/>
        <c:axId val="89126400"/>
      </c:areaChart>
      <c:dateAx>
        <c:axId val="891248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126400"/>
        <c:crosses val="autoZero"/>
        <c:auto val="1"/>
        <c:lblOffset val="100"/>
        <c:baseTimeUnit val="days"/>
      </c:dateAx>
      <c:valAx>
        <c:axId val="89126400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1248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50976"/>
        <c:axId val="89152512"/>
      </c:barChart>
      <c:dateAx>
        <c:axId val="891509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152512"/>
        <c:crosses val="autoZero"/>
        <c:auto val="1"/>
        <c:lblOffset val="100"/>
        <c:baseTimeUnit val="days"/>
      </c:dateAx>
      <c:valAx>
        <c:axId val="891525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150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34528"/>
        <c:axId val="83736064"/>
      </c:areaChart>
      <c:dateAx>
        <c:axId val="837345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3736064"/>
        <c:crosses val="autoZero"/>
        <c:auto val="1"/>
        <c:lblOffset val="100"/>
        <c:baseTimeUnit val="days"/>
      </c:dateAx>
      <c:valAx>
        <c:axId val="83736064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734528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44256"/>
        <c:axId val="83745792"/>
      </c:areaChart>
      <c:dateAx>
        <c:axId val="837442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745792"/>
        <c:crosses val="autoZero"/>
        <c:auto val="1"/>
        <c:lblOffset val="100"/>
        <c:baseTimeUnit val="days"/>
      </c:dateAx>
      <c:valAx>
        <c:axId val="83745792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7442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697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5872"/>
        <c:axId val="89305856"/>
      </c:lineChart>
      <c:dateAx>
        <c:axId val="892958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305856"/>
        <c:crosses val="autoZero"/>
        <c:auto val="1"/>
        <c:lblOffset val="100"/>
        <c:baseTimeUnit val="days"/>
      </c:dateAx>
      <c:valAx>
        <c:axId val="893058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9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42656"/>
        <c:axId val="91544192"/>
      </c:areaChart>
      <c:dateAx>
        <c:axId val="915426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544192"/>
        <c:crosses val="autoZero"/>
        <c:auto val="1"/>
        <c:lblOffset val="100"/>
        <c:baseTimeUnit val="days"/>
      </c:dateAx>
      <c:valAx>
        <c:axId val="91544192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542656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97312"/>
        <c:axId val="90407296"/>
      </c:areaChart>
      <c:dateAx>
        <c:axId val="903973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407296"/>
        <c:crosses val="autoZero"/>
        <c:auto val="1"/>
        <c:lblOffset val="100"/>
        <c:baseTimeUnit val="days"/>
      </c:dateAx>
      <c:valAx>
        <c:axId val="904072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3973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27776"/>
        <c:axId val="90429312"/>
      </c:lineChart>
      <c:dateAx>
        <c:axId val="904277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429312"/>
        <c:crosses val="autoZero"/>
        <c:auto val="1"/>
        <c:lblOffset val="100"/>
        <c:baseTimeUnit val="days"/>
      </c:dateAx>
      <c:valAx>
        <c:axId val="904293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4277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36928"/>
        <c:axId val="66524288"/>
      </c:areaChart>
      <c:dateAx>
        <c:axId val="514369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5242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652428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4369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57248"/>
        <c:axId val="51332224"/>
      </c:areaChart>
      <c:dateAx>
        <c:axId val="915572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51332224"/>
        <c:crosses val="autoZero"/>
        <c:auto val="1"/>
        <c:lblOffset val="100"/>
        <c:baseTimeUnit val="days"/>
      </c:dateAx>
      <c:valAx>
        <c:axId val="513322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5572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83488"/>
        <c:axId val="92389376"/>
      </c:areaChart>
      <c:dateAx>
        <c:axId val="923834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389376"/>
        <c:crosses val="autoZero"/>
        <c:auto val="1"/>
        <c:lblOffset val="100"/>
        <c:baseTimeUnit val="days"/>
      </c:dateAx>
      <c:valAx>
        <c:axId val="923893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834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86976"/>
        <c:axId val="92288512"/>
      </c:lineChart>
      <c:dateAx>
        <c:axId val="922869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288512"/>
        <c:crosses val="autoZero"/>
        <c:auto val="1"/>
        <c:lblOffset val="100"/>
        <c:baseTimeUnit val="days"/>
      </c:dateAx>
      <c:valAx>
        <c:axId val="9228851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2869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88544"/>
        <c:axId val="94998528"/>
      </c:areaChart>
      <c:dateAx>
        <c:axId val="949885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998528"/>
        <c:crosses val="autoZero"/>
        <c:auto val="1"/>
        <c:lblOffset val="100"/>
        <c:baseTimeUnit val="days"/>
      </c:dateAx>
      <c:valAx>
        <c:axId val="94998528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988544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68544"/>
        <c:axId val="95070080"/>
      </c:areaChart>
      <c:dateAx>
        <c:axId val="950685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5070080"/>
        <c:crosses val="autoZero"/>
        <c:auto val="1"/>
        <c:lblOffset val="100"/>
        <c:baseTimeUnit val="days"/>
      </c:dateAx>
      <c:valAx>
        <c:axId val="95070080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0685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04480"/>
        <c:axId val="93626752"/>
      </c:areaChart>
      <c:dateAx>
        <c:axId val="936044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626752"/>
        <c:crosses val="autoZero"/>
        <c:auto val="1"/>
        <c:lblOffset val="100"/>
        <c:baseTimeUnit val="days"/>
      </c:dateAx>
      <c:valAx>
        <c:axId val="93626752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604480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41824"/>
        <c:axId val="66555904"/>
      </c:areaChart>
      <c:dateAx>
        <c:axId val="665418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5559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6555904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5418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71648"/>
        <c:axId val="66581632"/>
      </c:areaChart>
      <c:dateAx>
        <c:axId val="66571648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5816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6581632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5716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14400"/>
        <c:axId val="66615936"/>
      </c:areaChart>
      <c:catAx>
        <c:axId val="6661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615936"/>
        <c:crosses val="autoZero"/>
        <c:auto val="1"/>
        <c:lblAlgn val="ctr"/>
        <c:lblOffset val="100"/>
        <c:noMultiLvlLbl val="0"/>
      </c:catAx>
      <c:valAx>
        <c:axId val="6661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6144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46784"/>
        <c:axId val="66648320"/>
      </c:areaChart>
      <c:dateAx>
        <c:axId val="6664678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64832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66648320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6467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83520"/>
        <c:axId val="82289408"/>
      </c:lineChart>
      <c:dateAx>
        <c:axId val="8228352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289408"/>
        <c:crosses val="autoZero"/>
        <c:auto val="1"/>
        <c:lblOffset val="100"/>
        <c:baseTimeUnit val="days"/>
      </c:dateAx>
      <c:valAx>
        <c:axId val="822894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28352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17696"/>
        <c:axId val="82319232"/>
      </c:lineChart>
      <c:dateAx>
        <c:axId val="8231769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319232"/>
        <c:crosses val="autoZero"/>
        <c:auto val="1"/>
        <c:lblOffset val="100"/>
        <c:baseTimeUnit val="days"/>
      </c:dateAx>
      <c:valAx>
        <c:axId val="823192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31769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L6" sqref="L6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5" t="s">
        <v>1015</v>
      </c>
      <c r="B1" s="415"/>
      <c r="C1" s="415"/>
      <c r="D1" s="415"/>
      <c r="E1" s="415"/>
      <c r="F1" s="415"/>
      <c r="G1" s="415"/>
      <c r="H1" s="415"/>
      <c r="I1" s="415"/>
      <c r="J1" s="139"/>
      <c r="K1" s="302"/>
      <c r="L1" s="177"/>
      <c r="M1" s="140"/>
    </row>
    <row r="2" spans="1:13" x14ac:dyDescent="0.25">
      <c r="A2" s="416" t="s">
        <v>21</v>
      </c>
      <c r="B2" s="416"/>
      <c r="C2" s="416"/>
      <c r="D2" s="416"/>
      <c r="E2" s="394">
        <v>43662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46890</v>
      </c>
      <c r="E5" s="296">
        <f>+IF(ISERROR(VLOOKUP($E$2,Cu!$A$5:$H$1642,7,0)),0,VLOOKUP($E$2,Cu!$A$5:$H$1642,7,0))</f>
        <v>90</v>
      </c>
      <c r="F5" s="291" t="s">
        <v>3</v>
      </c>
      <c r="G5" s="290">
        <f>+IF(ISERROR(VLOOKUP($E$2,Cu!$A$5:$H$1642,2,0)),0,VLOOKUP($E$2,Cu!$A$5:$H$1642,2,0))</f>
        <v>6821.1375254210661</v>
      </c>
      <c r="H5" s="290">
        <f>+IF(ISERROR(VLOOKUP($E$2,Cu!$A$5:$H$1642,4,0)),0,VLOOKUP($E$2,Cu!$A$5:$H$1642,4,0))</f>
        <v>5830.0320730094581</v>
      </c>
      <c r="I5" s="404">
        <f>+IF(ISERROR(VLOOKUP($E$2,Cu!$A$5:$H$1999,5,0)),0,VLOOKUP($E$2,Cu!$A$5:$H$1999,5,0))</f>
        <v>5997.5</v>
      </c>
      <c r="J5" s="387">
        <f>+IF(ISERROR(VLOOKUP($E$2,Cu!$A$5:$H$1642,8,0)),0,VLOOKUP($E$2,Cu!$A$5:$H$1642,8,0))</f>
        <v>47.5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16125</v>
      </c>
      <c r="E6" s="296">
        <f>+IF(ISERROR(VLOOKUP($E$2,Pb!$A$5:$H$1987,7,0)),0,VLOOKUP($E$2,Pb!$A$5:$H$1987,7,0))</f>
        <v>125</v>
      </c>
      <c r="F6" s="291" t="s">
        <v>3</v>
      </c>
      <c r="G6" s="290">
        <f>+IF(ISERROR(VLOOKUP($E$2,Pb!$A$5:$H$1987,2,0)),0,VLOOKUP($E$2,Pb!$A$5:$H$1987,2,0))</f>
        <v>2345.7206781278455</v>
      </c>
      <c r="H6" s="290">
        <f>+IF(ISERROR(VLOOKUP($E$2,Pb!$A$5:$H$1987,4,0)),0,VLOOKUP($E$2,Pb!$A$5:$H$1987,4,0))</f>
        <v>2004.8894684853383</v>
      </c>
      <c r="I6" s="404">
        <f>+IF(ISERROR(VLOOKUP($E$2,Pb!$A$5:$H$1987,5,0)),0,VLOOKUP($E$2,Pb!$A$5:$H$1987,5,0))</f>
        <v>1974.5</v>
      </c>
      <c r="J6" s="387">
        <f>+IF(ISERROR(VLOOKUP($E$2,Pb!$A$5:$H$1642,8,0)),0,VLOOKUP($E$2,Pb!$A$5:$H$1642,8,0))</f>
        <v>2.5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3641</v>
      </c>
      <c r="E7" s="296">
        <f>+IF(ISERROR(VLOOKUP($E$2,Ag!$A$5:$H$1986,7,0)),0,VLOOKUP($E$2,Ag!$A$5:$H$1986,7,0))</f>
        <v>25</v>
      </c>
      <c r="F7" s="291" t="s">
        <v>6</v>
      </c>
      <c r="G7" s="290">
        <f>+IF(ISERROR(VLOOKUP($E$2,Ag!$A$5:$H$1517,2,0)),0,VLOOKUP($E$2,Ag!$A$5:$H$1517,2,0))</f>
        <v>529.66009234502235</v>
      </c>
      <c r="H7" s="290">
        <f>+IF(ISERROR(VLOOKUP($E$2,Ag!$A$5:$H$1517,4,0)),0,VLOOKUP($E$2,Ag!$A$5:$H$1517,4,0))</f>
        <v>452.70093362822428</v>
      </c>
      <c r="I7" s="404">
        <f>+IF(ISERROR(VLOOKUP($E$2,Ag!$A$5:$H$1517,5,0)),0,VLOOKUP($E$2,Ag!$A$5:$H$1517,5,0))</f>
        <v>493.51499999999999</v>
      </c>
      <c r="J7" s="387">
        <f>+IF(ISERROR(VLOOKUP($E$2,Ag!$A$5:$H$1642,8,0)),0,VLOOKUP($E$2,Ag!$A$5:$H$1642,8,0))</f>
        <v>4.8249999999999886</v>
      </c>
      <c r="K7" s="222"/>
      <c r="L7" s="3"/>
      <c r="M7" s="147" t="s">
        <v>1039</v>
      </c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19290</v>
      </c>
      <c r="E8" s="296">
        <f>+IF(ISERROR(VLOOKUP($E$2,Zn!$A$5:$H$2994,7,0)),0,VLOOKUP($E$2,Zn!$A$5:$H$2994,7,0))</f>
        <v>10</v>
      </c>
      <c r="F8" s="291" t="s">
        <v>3</v>
      </c>
      <c r="G8" s="290">
        <f>+IF(ISERROR(VLOOKUP($E$2,Zn!$A$5:$H$2994,2,0)),0,VLOOKUP($E$2,Zn!$A$5:$H$2994,2,0))</f>
        <v>2806.1365507650321</v>
      </c>
      <c r="H8" s="290">
        <f>+IF(ISERROR(VLOOKUP($E$2,Zn!$A$5:$H$2994,4,0)),0,VLOOKUP($E$2,Zn!$A$5:$H$2994,4,0))</f>
        <v>2398.4073083461813</v>
      </c>
      <c r="I8" s="404">
        <f>+IF(ISERROR(VLOOKUP($E$2,Zn!$A$5:$H$2994,5,0)),0,VLOOKUP($E$2,Zn!$A$5:$H$2994,5,0))</f>
        <v>2461</v>
      </c>
      <c r="J8" s="387">
        <f>+IF(ISERROR(VLOOKUP($E$2,Zn!$A$5:$H$1642,8,0)),0,VLOOKUP($E$2,Zn!$A$5:$H$1642,8,0))</f>
        <v>34.5</v>
      </c>
      <c r="K8" s="222"/>
      <c r="L8" s="3"/>
      <c r="M8" s="405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107000</v>
      </c>
      <c r="E9" s="296">
        <f>+IF(ISERROR(VLOOKUP($E$2,Ni!$A$6:$H$2996,7,0)),0,VLOOKUP($E$2,Ni!$A$6:$H$2996,7,0))</f>
        <v>850</v>
      </c>
      <c r="F9" s="291" t="s">
        <v>3</v>
      </c>
      <c r="G9" s="290">
        <f>+IF(ISERROR(VLOOKUP($E$2,Ni!$A$6:$H$2996,2,0)),0,VLOOKUP($E$2,Ni!$A$6:$H$2996,2,0))</f>
        <v>15565.40232928245</v>
      </c>
      <c r="H9" s="290">
        <f>+IF(ISERROR(VLOOKUP($E$2,Ni!$A$6:$H$2996,4,0)),0,VLOOKUP($E$2,Ni!$A$6:$H$2996,4,0))</f>
        <v>13303.762674600384</v>
      </c>
      <c r="I9" s="404">
        <f>+IF(ISERROR(VLOOKUP($E$2,Ni!$A$6:$H$2996,5,0)),0,VLOOKUP($E$2,Ni!$A$6:$H$2996,5,0))</f>
        <v>13350</v>
      </c>
      <c r="J9" s="387">
        <f>+IF(ISERROR(VLOOKUP($E$2,Ni!$A$5:$H$1642,8,0)),0,VLOOKUP($E$2,Ni!$A$5:$H$1642,8,0))</f>
        <v>145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1800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261.84788965148044</v>
      </c>
      <c r="H10" s="290">
        <f>+IF(ISERROR(VLOOKUP($E$2,Coke!$A$6:$H$2997,4,0)),0,VLOOKUP($E$2,Coke!$A$6:$H$2997,4,0))</f>
        <v>223.80161508673544</v>
      </c>
      <c r="I10" s="404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4035</v>
      </c>
      <c r="E11" s="296">
        <f>+IF(ISERROR(VLOOKUP($E$2,Steel!$A$6:$H$2995,7,0)),0,VLOOKUP($E$2,Steel!$A$6:$H$2995,7,0))</f>
        <v>10</v>
      </c>
      <c r="F11" s="291" t="s">
        <v>3</v>
      </c>
      <c r="G11" s="290">
        <f>+IF(ISERROR(VLOOKUP($E$2,Steel!$A$6:$H$2995,2,0)),0,VLOOKUP($E$2,Steel!$A$6:$H$2995,2,0))</f>
        <v>586.97568596873532</v>
      </c>
      <c r="H11" s="290">
        <f>+IF(ISERROR(VLOOKUP($E$2,Steel!$A$6:$H$2995,4,0)),0,VLOOKUP($E$2,Steel!$A$6:$H$2995,4,0))</f>
        <v>501.68862048609861</v>
      </c>
      <c r="I11" s="404">
        <f>+IF(ISERROR(VLOOKUP($E$2,Steel!$A$6:$H$2995,5,0)),0,VLOOKUP($E$2,Steel!$A$6:$H$2995,5,0))</f>
        <v>479</v>
      </c>
      <c r="J11" s="387">
        <f>+IF(ISERROR(VLOOKUP($E$2,Steel!$A$5:$H$1642,8,0)),0,VLOOKUP($E$2,Steel!$A$5:$H$1642,8,0))</f>
        <v>7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907</v>
      </c>
      <c r="E12" s="296">
        <f>+IF(ISERROR(VLOOKUP($E$2,'Quặng Sắt'!$A$6:$H$2995,7,0)),0,VLOOKUP($E$2,'Quặng Sắt'!$A$6:$H$2995,7,0))</f>
        <v>5</v>
      </c>
      <c r="F12" s="291" t="s">
        <v>2</v>
      </c>
      <c r="G12" s="290">
        <f>+IF(ISERROR(VLOOKUP($E$2,'Quặng Sắt'!$A$6:$H$2995,2,0)),0,VLOOKUP($E$2,'Quặng Sắt'!$A$6:$H$2995,2,0))</f>
        <v>131.94224217438486</v>
      </c>
      <c r="H12" s="290">
        <f>+IF(ISERROR(VLOOKUP($E$2,'Quặng Sắt'!$A$6:$H$2995,4,0)),0,VLOOKUP($E$2,'Quặng Sắt'!$A$6:$H$2995,4,0))</f>
        <v>112.7711471575939</v>
      </c>
      <c r="I12" s="404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3405</v>
      </c>
      <c r="E16" s="417" t="s">
        <v>1000</v>
      </c>
      <c r="F16" s="417"/>
      <c r="G16" s="417"/>
      <c r="H16" s="417"/>
      <c r="I16" s="417"/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23260</v>
      </c>
      <c r="E17" s="417" t="s">
        <v>1003</v>
      </c>
      <c r="F17" s="417"/>
      <c r="G17" s="417"/>
      <c r="H17" s="417"/>
      <c r="I17" s="417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6.8742200000000002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8" t="s">
        <v>17</v>
      </c>
      <c r="B19" s="418"/>
      <c r="C19" s="418"/>
      <c r="D19" s="418"/>
      <c r="E19" s="418"/>
      <c r="F19" s="418"/>
      <c r="G19" s="418"/>
      <c r="H19" s="418"/>
      <c r="I19" s="418"/>
    </row>
    <row r="20" spans="1:12" ht="15.75" customHeight="1" x14ac:dyDescent="0.25">
      <c r="A20" s="412" t="s">
        <v>656</v>
      </c>
      <c r="B20" s="413"/>
      <c r="C20" s="412" t="s">
        <v>18</v>
      </c>
      <c r="D20" s="414"/>
      <c r="E20" s="414"/>
      <c r="F20" s="414"/>
      <c r="G20" s="414"/>
      <c r="H20" s="414"/>
      <c r="I20" s="414"/>
    </row>
    <row r="35" spans="1:12" ht="15" customHeight="1" x14ac:dyDescent="0.25">
      <c r="A35" s="410" t="s">
        <v>657</v>
      </c>
      <c r="B35" s="410"/>
      <c r="C35" s="411" t="s">
        <v>4</v>
      </c>
      <c r="D35" s="411"/>
      <c r="E35" s="411"/>
      <c r="F35" s="411"/>
      <c r="G35" s="411"/>
      <c r="H35" s="411"/>
      <c r="I35" s="411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10" t="s">
        <v>705</v>
      </c>
      <c r="B50" s="410"/>
      <c r="C50" s="411" t="s">
        <v>706</v>
      </c>
      <c r="D50" s="411"/>
      <c r="E50" s="411"/>
      <c r="F50" s="411"/>
      <c r="G50" s="411"/>
      <c r="H50" s="411"/>
      <c r="I50" s="411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10" t="s">
        <v>721</v>
      </c>
      <c r="B68" s="410"/>
      <c r="C68" s="411" t="s">
        <v>722</v>
      </c>
      <c r="D68" s="411"/>
      <c r="E68" s="411"/>
      <c r="F68" s="411"/>
      <c r="G68" s="411"/>
      <c r="H68" s="411"/>
      <c r="I68" s="411"/>
    </row>
    <row r="83" spans="1:9" x14ac:dyDescent="0.25">
      <c r="A83" s="410" t="s">
        <v>759</v>
      </c>
      <c r="B83" s="410"/>
      <c r="C83" s="411" t="s">
        <v>760</v>
      </c>
      <c r="D83" s="411"/>
      <c r="E83" s="411"/>
      <c r="F83" s="411"/>
      <c r="G83" s="411"/>
      <c r="H83" s="411"/>
      <c r="I83" s="411"/>
    </row>
    <row r="101" spans="1:9" x14ac:dyDescent="0.25">
      <c r="A101" s="409" t="s">
        <v>1025</v>
      </c>
      <c r="B101" s="409"/>
      <c r="C101" s="409"/>
      <c r="D101" s="409"/>
      <c r="E101" s="409"/>
      <c r="F101" s="409"/>
      <c r="G101" s="409"/>
      <c r="H101" s="409"/>
      <c r="I101" s="409"/>
    </row>
    <row r="116" spans="1:9" x14ac:dyDescent="0.25">
      <c r="A116" s="409" t="s">
        <v>1026</v>
      </c>
      <c r="B116" s="409"/>
      <c r="C116" s="409"/>
      <c r="D116" s="409"/>
      <c r="E116" s="409"/>
      <c r="F116" s="409"/>
      <c r="G116" s="409"/>
      <c r="H116" s="409"/>
      <c r="I116" s="409"/>
    </row>
    <row r="129" spans="1:9" x14ac:dyDescent="0.25">
      <c r="A129" s="409" t="s">
        <v>1005</v>
      </c>
      <c r="B129" s="409"/>
      <c r="C129" s="409"/>
      <c r="D129" s="409"/>
      <c r="E129" s="409"/>
      <c r="F129" s="409"/>
      <c r="G129" s="409"/>
      <c r="H129" s="409"/>
      <c r="I129" s="409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7"/>
  <sheetViews>
    <sheetView workbookViewId="0">
      <pane ySplit="3" topLeftCell="A1111" activePane="bottomLeft" state="frozen"/>
      <selection pane="bottomLeft" activeCell="J1126" sqref="J1126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7" t="s">
        <v>1016</v>
      </c>
      <c r="B1" s="428"/>
      <c r="C1" s="428"/>
      <c r="D1" s="428"/>
      <c r="E1" s="428"/>
      <c r="F1" s="428"/>
      <c r="G1" s="428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  <row r="1124" spans="1:2" x14ac:dyDescent="0.25">
      <c r="A1124" s="205">
        <v>43657</v>
      </c>
      <c r="B1124" s="305">
        <v>6.8651299999999997</v>
      </c>
    </row>
    <row r="1125" spans="1:2" x14ac:dyDescent="0.25">
      <c r="A1125" s="205">
        <v>43658</v>
      </c>
      <c r="B1125" s="305">
        <v>6.8751199999999999</v>
      </c>
    </row>
    <row r="1126" spans="1:2" x14ac:dyDescent="0.25">
      <c r="A1126" s="205">
        <v>43661</v>
      </c>
      <c r="B1126" s="305">
        <v>6.8714899999999997</v>
      </c>
    </row>
    <row r="1127" spans="1:2" x14ac:dyDescent="0.25">
      <c r="A1127" s="205">
        <v>43662</v>
      </c>
      <c r="B1127" s="305">
        <v>6.8742200000000002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95" activePane="bottomLeft" state="frozen"/>
      <selection pane="bottomLeft" activeCell="F599" sqref="F599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350">
        <v>43657</v>
      </c>
      <c r="B605" s="297">
        <v>23270</v>
      </c>
    </row>
    <row r="606" spans="1:2" ht="15.75" x14ac:dyDescent="0.25">
      <c r="A606" s="350">
        <v>43658</v>
      </c>
      <c r="B606" s="297">
        <v>23260</v>
      </c>
    </row>
    <row r="607" spans="1:2" ht="15.75" x14ac:dyDescent="0.25">
      <c r="A607" s="350">
        <v>43661</v>
      </c>
      <c r="B607" s="297">
        <v>23260</v>
      </c>
    </row>
    <row r="608" spans="1:2" ht="15.75" x14ac:dyDescent="0.25">
      <c r="A608" s="350">
        <v>43662</v>
      </c>
      <c r="B608" s="297">
        <v>23260</v>
      </c>
    </row>
    <row r="609" spans="1:2" ht="15.75" x14ac:dyDescent="0.25">
      <c r="A609" s="133"/>
      <c r="B609" s="297"/>
    </row>
    <row r="610" spans="1:2" ht="15.75" x14ac:dyDescent="0.25">
      <c r="A610" s="133"/>
      <c r="B610" s="297"/>
    </row>
    <row r="611" spans="1:2" ht="15.75" x14ac:dyDescent="0.25">
      <c r="A611" s="133"/>
      <c r="B611" s="297"/>
    </row>
    <row r="612" spans="1:2" ht="15.75" x14ac:dyDescent="0.25">
      <c r="A612" s="133"/>
      <c r="B612" s="297"/>
    </row>
    <row r="613" spans="1:2" ht="15.75" x14ac:dyDescent="0.25">
      <c r="A613" s="133"/>
      <c r="B613" s="297"/>
    </row>
    <row r="614" spans="1:2" ht="15.75" x14ac:dyDescent="0.25">
      <c r="A614" s="133"/>
      <c r="B614" s="297"/>
    </row>
    <row r="615" spans="1:2" ht="15.75" x14ac:dyDescent="0.25">
      <c r="A615" s="133"/>
      <c r="B615" s="297"/>
    </row>
    <row r="616" spans="1:2" ht="15.75" x14ac:dyDescent="0.25">
      <c r="A616" s="133"/>
      <c r="B616" s="297"/>
    </row>
    <row r="617" spans="1:2" ht="15.75" x14ac:dyDescent="0.25">
      <c r="A617" s="133"/>
      <c r="B617" s="297"/>
    </row>
    <row r="618" spans="1:2" ht="15.75" x14ac:dyDescent="0.25">
      <c r="A618" s="133"/>
      <c r="B618" s="297"/>
    </row>
    <row r="619" spans="1:2" ht="15.75" x14ac:dyDescent="0.25">
      <c r="A619" s="133"/>
      <c r="B619" s="297"/>
    </row>
    <row r="620" spans="1:2" ht="15.75" x14ac:dyDescent="0.25">
      <c r="A620" s="133"/>
      <c r="B620" s="297"/>
    </row>
    <row r="621" spans="1:2" ht="15.75" x14ac:dyDescent="0.25">
      <c r="A621" s="133"/>
      <c r="B621" s="297"/>
    </row>
    <row r="622" spans="1:2" ht="15.75" x14ac:dyDescent="0.25">
      <c r="A622" s="133"/>
      <c r="B622" s="297"/>
    </row>
    <row r="623" spans="1:2" ht="15.75" x14ac:dyDescent="0.25">
      <c r="A623" s="133"/>
      <c r="B623" s="297"/>
    </row>
    <row r="624" spans="1:2" ht="15.75" x14ac:dyDescent="0.25">
      <c r="A624" s="133"/>
      <c r="B624" s="297"/>
    </row>
    <row r="625" spans="1:2" ht="15.75" x14ac:dyDescent="0.25">
      <c r="A625" s="133"/>
      <c r="B625" s="297"/>
    </row>
    <row r="626" spans="1:2" ht="15.75" x14ac:dyDescent="0.25">
      <c r="A626" s="133"/>
      <c r="B626" s="297"/>
    </row>
    <row r="627" spans="1:2" ht="15.75" x14ac:dyDescent="0.25">
      <c r="A627" s="133"/>
      <c r="B627" s="297"/>
    </row>
    <row r="628" spans="1:2" ht="15.75" x14ac:dyDescent="0.25">
      <c r="A628" s="133"/>
      <c r="B628" s="297"/>
    </row>
    <row r="629" spans="1:2" ht="15.75" x14ac:dyDescent="0.25">
      <c r="A629" s="133"/>
      <c r="B629" s="297"/>
    </row>
    <row r="630" spans="1:2" ht="15.75" x14ac:dyDescent="0.25">
      <c r="A630" s="133"/>
      <c r="B630" s="297"/>
    </row>
    <row r="631" spans="1:2" ht="15.75" x14ac:dyDescent="0.25">
      <c r="A631" s="133"/>
      <c r="B631" s="297"/>
    </row>
    <row r="632" spans="1:2" ht="15.75" x14ac:dyDescent="0.25">
      <c r="A632" s="133"/>
      <c r="B632" s="297"/>
    </row>
    <row r="633" spans="1:2" ht="15.75" x14ac:dyDescent="0.25">
      <c r="A633" s="133"/>
      <c r="B633" s="297"/>
    </row>
    <row r="634" spans="1:2" ht="15.75" x14ac:dyDescent="0.25">
      <c r="A634" s="133"/>
      <c r="B634" s="297"/>
    </row>
    <row r="635" spans="1:2" ht="15.75" x14ac:dyDescent="0.25">
      <c r="A635" s="133"/>
      <c r="B635" s="297"/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workbookViewId="0">
      <pane ySplit="3" topLeftCell="A472" activePane="bottomLeft" state="frozen"/>
      <selection pane="bottomLeft" activeCell="G489" sqref="G489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9" t="s">
        <v>1014</v>
      </c>
      <c r="B1" s="430"/>
      <c r="C1" s="430"/>
      <c r="D1" s="430"/>
      <c r="E1" s="430"/>
      <c r="F1" s="430"/>
      <c r="G1" s="430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271">
        <v>43657</v>
      </c>
      <c r="B485" s="272">
        <v>3410</v>
      </c>
    </row>
    <row r="486" spans="1:2" x14ac:dyDescent="0.25">
      <c r="A486" s="271">
        <v>43658</v>
      </c>
      <c r="B486" s="272">
        <v>3406</v>
      </c>
    </row>
    <row r="487" spans="1:2" x14ac:dyDescent="0.25">
      <c r="A487" s="271">
        <v>43661</v>
      </c>
      <c r="B487" s="272">
        <v>3404</v>
      </c>
    </row>
    <row r="488" spans="1:2" x14ac:dyDescent="0.25">
      <c r="A488" s="271">
        <v>43662</v>
      </c>
      <c r="B488" s="272">
        <v>3405</v>
      </c>
    </row>
    <row r="489" spans="1:2" x14ac:dyDescent="0.25">
      <c r="A489" s="406"/>
      <c r="B489" s="407"/>
    </row>
    <row r="490" spans="1:2" x14ac:dyDescent="0.25">
      <c r="A490" s="406"/>
      <c r="B490" s="407"/>
    </row>
    <row r="491" spans="1:2" x14ac:dyDescent="0.25">
      <c r="A491" s="406"/>
      <c r="B491" s="407"/>
    </row>
    <row r="492" spans="1:2" x14ac:dyDescent="0.25">
      <c r="A492" s="406"/>
      <c r="B492" s="407"/>
    </row>
    <row r="493" spans="1:2" x14ac:dyDescent="0.25">
      <c r="A493" s="406"/>
      <c r="B493" s="407"/>
    </row>
    <row r="494" spans="1:2" x14ac:dyDescent="0.25">
      <c r="A494" s="406"/>
      <c r="B494" s="407"/>
    </row>
    <row r="495" spans="1:2" x14ac:dyDescent="0.25">
      <c r="A495" s="406"/>
      <c r="B495" s="407"/>
    </row>
    <row r="496" spans="1:2" x14ac:dyDescent="0.25">
      <c r="A496" s="406"/>
      <c r="B496" s="407"/>
    </row>
    <row r="497" spans="1:2" x14ac:dyDescent="0.25">
      <c r="A497" s="406"/>
      <c r="B497" s="407"/>
    </row>
    <row r="498" spans="1:2" x14ac:dyDescent="0.25">
      <c r="A498" s="406"/>
      <c r="B498" s="407"/>
    </row>
    <row r="499" spans="1:2" x14ac:dyDescent="0.25">
      <c r="A499" s="406"/>
      <c r="B499" s="407"/>
    </row>
    <row r="500" spans="1:2" x14ac:dyDescent="0.25">
      <c r="A500" s="406"/>
      <c r="B500" s="407"/>
    </row>
    <row r="501" spans="1:2" x14ac:dyDescent="0.25">
      <c r="A501" s="406"/>
      <c r="B501" s="407"/>
    </row>
    <row r="502" spans="1:2" x14ac:dyDescent="0.25">
      <c r="A502" s="406"/>
      <c r="B502" s="407"/>
    </row>
    <row r="503" spans="1:2" x14ac:dyDescent="0.25">
      <c r="A503" s="406"/>
      <c r="B503" s="407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31" activePane="bottomLeft" state="frozen"/>
      <selection pane="bottomLeft" activeCell="K1341" sqref="K1341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9" t="s">
        <v>749</v>
      </c>
      <c r="B1" s="419"/>
      <c r="C1" s="419"/>
      <c r="D1" s="419"/>
      <c r="E1" s="419"/>
      <c r="F1" s="419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20" t="s">
        <v>750</v>
      </c>
      <c r="C3" s="421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5997.5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41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41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41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41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205">
        <v>43657</v>
      </c>
      <c r="B1338" s="37">
        <f t="shared" si="56"/>
        <v>6779.1869928173246</v>
      </c>
      <c r="C1338" s="231">
        <v>46540</v>
      </c>
      <c r="D1338" s="37">
        <f t="shared" si="57"/>
        <v>5794.1769169378849</v>
      </c>
      <c r="E1338" s="231">
        <v>5862.5</v>
      </c>
      <c r="F1338" s="152">
        <f>USD_CNY!B1124</f>
        <v>6.8651299999999997</v>
      </c>
      <c r="G1338" s="144">
        <f t="shared" si="54"/>
        <v>670</v>
      </c>
      <c r="H1338" s="385">
        <f t="shared" si="58"/>
        <v>57.5</v>
      </c>
    </row>
    <row r="1339" spans="1:8" x14ac:dyDescent="0.25">
      <c r="A1339" s="205">
        <v>43658</v>
      </c>
      <c r="B1339" s="37">
        <f t="shared" si="56"/>
        <v>6786.7906305635397</v>
      </c>
      <c r="C1339" s="231">
        <v>46660</v>
      </c>
      <c r="D1339" s="37">
        <f t="shared" si="57"/>
        <v>5800.6757526184101</v>
      </c>
      <c r="E1339" s="231">
        <v>5925</v>
      </c>
      <c r="F1339" s="152">
        <f>USD_CNY!B1125</f>
        <v>6.8751199999999999</v>
      </c>
      <c r="G1339" s="144">
        <f t="shared" si="54"/>
        <v>120</v>
      </c>
      <c r="H1339" s="385">
        <f t="shared" si="58"/>
        <v>62.5</v>
      </c>
    </row>
    <row r="1340" spans="1:8" x14ac:dyDescent="0.25">
      <c r="A1340" s="205">
        <v>43661</v>
      </c>
      <c r="B1340" s="37">
        <f t="shared" si="56"/>
        <v>6810.7499246888237</v>
      </c>
      <c r="C1340" s="231">
        <v>46800</v>
      </c>
      <c r="D1340" s="37">
        <f t="shared" si="57"/>
        <v>5821.1537817853196</v>
      </c>
      <c r="E1340" s="231">
        <v>5950</v>
      </c>
      <c r="F1340" s="152">
        <f>USD_CNY!B1126</f>
        <v>6.8714899999999997</v>
      </c>
      <c r="G1340" s="144">
        <f t="shared" si="54"/>
        <v>140</v>
      </c>
      <c r="H1340" s="385">
        <f t="shared" si="58"/>
        <v>25</v>
      </c>
    </row>
    <row r="1341" spans="1:8" x14ac:dyDescent="0.25">
      <c r="A1341" s="205">
        <v>43662</v>
      </c>
      <c r="B1341" s="37">
        <f t="shared" si="56"/>
        <v>6821.1375254210661</v>
      </c>
      <c r="C1341" s="231">
        <v>46890</v>
      </c>
      <c r="D1341" s="37">
        <f t="shared" si="57"/>
        <v>5830.0320730094581</v>
      </c>
      <c r="E1341" s="231">
        <v>5997.5</v>
      </c>
      <c r="F1341" s="152">
        <f>USD_CNY!B1127</f>
        <v>6.8742200000000002</v>
      </c>
      <c r="G1341" s="144">
        <f t="shared" si="54"/>
        <v>90</v>
      </c>
      <c r="H1341" s="385">
        <f t="shared" si="58"/>
        <v>47.5</v>
      </c>
    </row>
    <row r="1342" spans="1:8" x14ac:dyDescent="0.25">
      <c r="A1342" s="181"/>
      <c r="B1342" s="37"/>
      <c r="C1342" s="231"/>
      <c r="D1342" s="37"/>
      <c r="E1342" s="231"/>
      <c r="F1342" s="37"/>
    </row>
    <row r="1343" spans="1:8" x14ac:dyDescent="0.25">
      <c r="A1343" s="181"/>
      <c r="B1343" s="37"/>
      <c r="C1343" s="231"/>
      <c r="D1343" s="37"/>
      <c r="E1343" s="231"/>
      <c r="F1343" s="37"/>
    </row>
    <row r="1344" spans="1:8" x14ac:dyDescent="0.25">
      <c r="A1344" s="181"/>
      <c r="B1344" s="37"/>
      <c r="C1344" s="231"/>
      <c r="D1344" s="37"/>
      <c r="E1344" s="231"/>
      <c r="F1344" s="37"/>
    </row>
    <row r="1345" spans="1:6" x14ac:dyDescent="0.25">
      <c r="A1345" s="181"/>
      <c r="B1345" s="37"/>
      <c r="C1345" s="231"/>
      <c r="D1345" s="37"/>
      <c r="E1345" s="231"/>
      <c r="F1345" s="37"/>
    </row>
    <row r="1346" spans="1:6" x14ac:dyDescent="0.25">
      <c r="A1346" s="181"/>
      <c r="B1346" s="37"/>
      <c r="C1346" s="231"/>
      <c r="D1346" s="37"/>
      <c r="E1346" s="231"/>
      <c r="F1346" s="37"/>
    </row>
    <row r="1347" spans="1:6" x14ac:dyDescent="0.25">
      <c r="A1347" s="181"/>
      <c r="B1347" s="37"/>
      <c r="C1347" s="231"/>
      <c r="D1347" s="37"/>
      <c r="E1347" s="231"/>
      <c r="F1347" s="37"/>
    </row>
    <row r="1348" spans="1:6" x14ac:dyDescent="0.25">
      <c r="A1348" s="181"/>
      <c r="B1348" s="37"/>
      <c r="C1348" s="231"/>
      <c r="D1348" s="37"/>
      <c r="E1348" s="231"/>
      <c r="F1348" s="37"/>
    </row>
    <row r="1349" spans="1:6" x14ac:dyDescent="0.25">
      <c r="A1349" s="181"/>
      <c r="B1349" s="37"/>
      <c r="C1349" s="231"/>
      <c r="D1349" s="37"/>
      <c r="E1349" s="231"/>
      <c r="F1349" s="37"/>
    </row>
    <row r="1350" spans="1:6" x14ac:dyDescent="0.25">
      <c r="A1350" s="181"/>
      <c r="B1350" s="37"/>
      <c r="C1350" s="231"/>
      <c r="D1350" s="37"/>
      <c r="E1350" s="231"/>
      <c r="F1350" s="37"/>
    </row>
    <row r="1351" spans="1:6" x14ac:dyDescent="0.25">
      <c r="A1351" s="181"/>
      <c r="B1351" s="37"/>
      <c r="C1351" s="231"/>
      <c r="D1351" s="37"/>
      <c r="E1351" s="231"/>
      <c r="F1351" s="37"/>
    </row>
    <row r="1352" spans="1:6" x14ac:dyDescent="0.25">
      <c r="A1352" s="181"/>
      <c r="B1352" s="37"/>
      <c r="C1352" s="231"/>
      <c r="D1352" s="37"/>
      <c r="E1352" s="231"/>
      <c r="F1352" s="37"/>
    </row>
    <row r="1353" spans="1:6" x14ac:dyDescent="0.25">
      <c r="A1353" s="181"/>
      <c r="B1353" s="37"/>
      <c r="C1353" s="231"/>
      <c r="D1353" s="37"/>
      <c r="E1353" s="231"/>
      <c r="F1353" s="37"/>
    </row>
    <row r="1354" spans="1:6" x14ac:dyDescent="0.25">
      <c r="A1354" s="181"/>
      <c r="B1354" s="37"/>
      <c r="C1354" s="231"/>
      <c r="D1354" s="37"/>
      <c r="E1354" s="231"/>
      <c r="F1354" s="37"/>
    </row>
    <row r="1355" spans="1:6" x14ac:dyDescent="0.25">
      <c r="A1355" s="181"/>
      <c r="B1355" s="37"/>
      <c r="C1355" s="231"/>
      <c r="D1355" s="37"/>
      <c r="E1355" s="231"/>
      <c r="F1355" s="37"/>
    </row>
    <row r="1356" spans="1:6" x14ac:dyDescent="0.25">
      <c r="A1356" s="181"/>
      <c r="B1356" s="37"/>
      <c r="C1356" s="231"/>
      <c r="D1356" s="37"/>
      <c r="E1356" s="231"/>
      <c r="F1356" s="37"/>
    </row>
    <row r="1357" spans="1:6" x14ac:dyDescent="0.25">
      <c r="A1357" s="181"/>
      <c r="B1357" s="37"/>
      <c r="C1357" s="231"/>
      <c r="D1357" s="37"/>
      <c r="E1357" s="231"/>
      <c r="F1357" s="37"/>
    </row>
    <row r="1358" spans="1:6" x14ac:dyDescent="0.25">
      <c r="A1358" s="181"/>
      <c r="B1358" s="37"/>
      <c r="C1358" s="231"/>
      <c r="D1358" s="37"/>
      <c r="E1358" s="231"/>
      <c r="F1358" s="37"/>
    </row>
    <row r="1359" spans="1:6" x14ac:dyDescent="0.25">
      <c r="A1359" s="181"/>
      <c r="B1359" s="37"/>
      <c r="C1359" s="231"/>
      <c r="D1359" s="37"/>
      <c r="E1359" s="231"/>
      <c r="F1359" s="37"/>
    </row>
    <row r="1360" spans="1:6" x14ac:dyDescent="0.25">
      <c r="A1360" s="181"/>
      <c r="B1360" s="37"/>
      <c r="C1360" s="231"/>
      <c r="D1360" s="37"/>
      <c r="E1360" s="231"/>
      <c r="F1360" s="37"/>
    </row>
    <row r="1361" spans="1:6" x14ac:dyDescent="0.25">
      <c r="A1361" s="181"/>
      <c r="B1361" s="37"/>
      <c r="C1361" s="231"/>
      <c r="D1361" s="37"/>
      <c r="E1361" s="231"/>
      <c r="F1361" s="37"/>
    </row>
    <row r="1362" spans="1:6" x14ac:dyDescent="0.25">
      <c r="A1362" s="181"/>
      <c r="B1362" s="37"/>
      <c r="C1362" s="231"/>
      <c r="D1362" s="37"/>
      <c r="E1362" s="231"/>
      <c r="F1362" s="37"/>
    </row>
    <row r="1363" spans="1:6" x14ac:dyDescent="0.25">
      <c r="A1363" s="181"/>
      <c r="B1363" s="37"/>
      <c r="C1363" s="231"/>
      <c r="D1363" s="37"/>
      <c r="E1363" s="231"/>
      <c r="F1363" s="37"/>
    </row>
    <row r="1364" spans="1:6" x14ac:dyDescent="0.25">
      <c r="A1364" s="181"/>
      <c r="B1364" s="37"/>
      <c r="C1364" s="231"/>
      <c r="D1364" s="37"/>
      <c r="E1364" s="231"/>
      <c r="F1364" s="37"/>
    </row>
    <row r="1365" spans="1:6" x14ac:dyDescent="0.25">
      <c r="A1365" s="181"/>
      <c r="B1365" s="37"/>
      <c r="C1365" s="231"/>
      <c r="D1365" s="37"/>
      <c r="E1365" s="231"/>
      <c r="F1365" s="37"/>
    </row>
    <row r="1366" spans="1:6" x14ac:dyDescent="0.25">
      <c r="A1366" s="181"/>
      <c r="B1366" s="37"/>
      <c r="C1366" s="231"/>
      <c r="D1366" s="37"/>
      <c r="E1366" s="231"/>
      <c r="F1366" s="37"/>
    </row>
    <row r="1367" spans="1:6" x14ac:dyDescent="0.25">
      <c r="A1367" s="181"/>
      <c r="B1367" s="37"/>
      <c r="C1367" s="231"/>
      <c r="D1367" s="37"/>
      <c r="E1367" s="231"/>
      <c r="F1367" s="37"/>
    </row>
    <row r="1368" spans="1:6" x14ac:dyDescent="0.25">
      <c r="A1368" s="181"/>
      <c r="B1368" s="37"/>
      <c r="C1368" s="231"/>
      <c r="D1368" s="37"/>
      <c r="E1368" s="231"/>
      <c r="F1368" s="37"/>
    </row>
    <row r="1369" spans="1:6" x14ac:dyDescent="0.25">
      <c r="A1369" s="181"/>
      <c r="B1369" s="37"/>
      <c r="C1369" s="231"/>
      <c r="D1369" s="37"/>
      <c r="E1369" s="231"/>
      <c r="F1369" s="37"/>
    </row>
    <row r="1370" spans="1:6" x14ac:dyDescent="0.25">
      <c r="A1370" s="181"/>
      <c r="B1370" s="37"/>
      <c r="C1370" s="231"/>
      <c r="D1370" s="37"/>
      <c r="E1370" s="231"/>
      <c r="F1370" s="37"/>
    </row>
    <row r="1371" spans="1:6" x14ac:dyDescent="0.25">
      <c r="A1371" s="181"/>
      <c r="B1371" s="37"/>
      <c r="C1371" s="231"/>
      <c r="D1371" s="37"/>
      <c r="E1371" s="231"/>
      <c r="F1371" s="37"/>
    </row>
    <row r="1372" spans="1:6" x14ac:dyDescent="0.25">
      <c r="A1372" s="181"/>
      <c r="B1372" s="37"/>
      <c r="C1372" s="231"/>
      <c r="D1372" s="37"/>
      <c r="E1372" s="231"/>
      <c r="F1372" s="37"/>
    </row>
    <row r="1373" spans="1:6" x14ac:dyDescent="0.25">
      <c r="A1373" s="181"/>
      <c r="B1373" s="37"/>
      <c r="C1373" s="231"/>
      <c r="D1373" s="37"/>
      <c r="E1373" s="231"/>
      <c r="F1373" s="37"/>
    </row>
    <row r="1374" spans="1:6" x14ac:dyDescent="0.25">
      <c r="A1374" s="181"/>
      <c r="B1374" s="37"/>
      <c r="C1374" s="231"/>
      <c r="D1374" s="37"/>
      <c r="E1374" s="231"/>
      <c r="F1374" s="37"/>
    </row>
    <row r="1375" spans="1:6" x14ac:dyDescent="0.25">
      <c r="A1375" s="181"/>
      <c r="B1375" s="37"/>
      <c r="C1375" s="231"/>
      <c r="D1375" s="37"/>
      <c r="E1375" s="231"/>
      <c r="F1375" s="37"/>
    </row>
    <row r="1376" spans="1:6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29" activePane="bottomLeft" state="frozen"/>
      <selection pane="bottomLeft" activeCell="J1342" sqref="J1342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2" t="s">
        <v>749</v>
      </c>
      <c r="B1" s="422"/>
      <c r="C1" s="422"/>
      <c r="D1" s="422"/>
      <c r="E1" s="422"/>
      <c r="F1" s="422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20" t="s">
        <v>659</v>
      </c>
      <c r="C3" s="421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39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39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39" si="59">+IF(F1329=0,"",C1329/F1329)</f>
        <v>2351.2215433039687</v>
      </c>
      <c r="C1329" s="37">
        <v>16150</v>
      </c>
      <c r="D1329" s="37">
        <f t="shared" ref="D1329:D1339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205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6">
        <f>USD_CNY!B1124</f>
        <v>6.8651299999999997</v>
      </c>
      <c r="G1336" s="144">
        <f t="shared" si="56"/>
        <v>200</v>
      </c>
      <c r="H1336" s="144">
        <f t="shared" si="58"/>
        <v>53.5</v>
      </c>
    </row>
    <row r="1337" spans="1:8" x14ac:dyDescent="0.25">
      <c r="A1337" s="205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6">
        <f>USD_CNY!B1125</f>
        <v>6.8751199999999999</v>
      </c>
      <c r="G1337" s="144">
        <f t="shared" si="56"/>
        <v>0</v>
      </c>
      <c r="H1337" s="144">
        <f t="shared" si="58"/>
        <v>-5</v>
      </c>
    </row>
    <row r="1338" spans="1:8" x14ac:dyDescent="0.25">
      <c r="A1338" s="205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6">
        <f>USD_CNY!B1126</f>
        <v>6.8714899999999997</v>
      </c>
      <c r="G1338" s="144">
        <f t="shared" si="56"/>
        <v>-50</v>
      </c>
      <c r="H1338" s="144">
        <f t="shared" si="58"/>
        <v>22</v>
      </c>
    </row>
    <row r="1339" spans="1:8" x14ac:dyDescent="0.25">
      <c r="A1339" s="205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6">
        <f>USD_CNY!B1127</f>
        <v>6.8742200000000002</v>
      </c>
      <c r="G1339" s="144">
        <f t="shared" si="56"/>
        <v>125</v>
      </c>
      <c r="H1339" s="144">
        <f t="shared" si="58"/>
        <v>2.5</v>
      </c>
    </row>
    <row r="1340" spans="1:8" x14ac:dyDescent="0.25">
      <c r="A1340" s="181"/>
      <c r="B1340" s="37"/>
      <c r="C1340" s="37"/>
      <c r="D1340" s="37"/>
      <c r="E1340" s="37"/>
      <c r="F1340" s="51"/>
    </row>
    <row r="1341" spans="1:8" x14ac:dyDescent="0.25">
      <c r="A1341" s="181"/>
      <c r="B1341" s="37"/>
      <c r="C1341" s="37"/>
      <c r="D1341" s="37"/>
      <c r="E1341" s="37"/>
      <c r="F1341" s="51"/>
    </row>
    <row r="1342" spans="1:8" x14ac:dyDescent="0.25">
      <c r="A1342" s="181"/>
      <c r="B1342" s="37"/>
      <c r="C1342" s="37"/>
      <c r="D1342" s="37"/>
      <c r="E1342" s="37"/>
      <c r="F1342" s="51"/>
    </row>
    <row r="1343" spans="1:8" x14ac:dyDescent="0.25">
      <c r="A1343" s="181"/>
      <c r="B1343" s="37"/>
      <c r="C1343" s="37"/>
      <c r="D1343" s="37"/>
      <c r="E1343" s="37"/>
      <c r="F1343" s="51"/>
    </row>
    <row r="1344" spans="1:8" x14ac:dyDescent="0.25">
      <c r="A1344" s="181"/>
      <c r="B1344" s="37"/>
      <c r="C1344" s="37"/>
      <c r="D1344" s="37"/>
      <c r="E1344" s="37"/>
      <c r="F1344" s="51"/>
    </row>
    <row r="1345" spans="1:6" x14ac:dyDescent="0.25">
      <c r="A1345" s="181"/>
      <c r="B1345" s="37"/>
      <c r="C1345" s="37"/>
      <c r="D1345" s="37"/>
      <c r="E1345" s="37"/>
      <c r="F1345" s="51"/>
    </row>
    <row r="1346" spans="1:6" x14ac:dyDescent="0.25">
      <c r="A1346" s="181"/>
      <c r="B1346" s="37"/>
      <c r="C1346" s="37"/>
      <c r="D1346" s="37"/>
      <c r="E1346" s="37"/>
      <c r="F1346" s="51"/>
    </row>
    <row r="1347" spans="1:6" x14ac:dyDescent="0.25">
      <c r="A1347" s="181"/>
      <c r="B1347" s="37"/>
      <c r="C1347" s="37"/>
      <c r="D1347" s="37"/>
      <c r="E1347" s="37"/>
      <c r="F1347" s="51"/>
    </row>
    <row r="1348" spans="1:6" x14ac:dyDescent="0.25">
      <c r="A1348" s="181"/>
      <c r="B1348" s="37"/>
      <c r="C1348" s="37"/>
      <c r="D1348" s="37"/>
      <c r="E1348" s="37"/>
      <c r="F1348" s="51"/>
    </row>
    <row r="1349" spans="1:6" x14ac:dyDescent="0.25">
      <c r="A1349" s="181"/>
      <c r="B1349" s="37"/>
      <c r="C1349" s="37"/>
      <c r="D1349" s="37"/>
      <c r="E1349" s="37"/>
      <c r="F1349" s="51"/>
    </row>
    <row r="1350" spans="1:6" x14ac:dyDescent="0.25">
      <c r="A1350" s="181"/>
      <c r="B1350" s="37"/>
      <c r="C1350" s="37"/>
      <c r="D1350" s="37"/>
      <c r="E1350" s="37"/>
      <c r="F1350" s="51"/>
    </row>
    <row r="1351" spans="1:6" x14ac:dyDescent="0.25">
      <c r="A1351" s="181"/>
      <c r="B1351" s="37"/>
      <c r="C1351" s="37"/>
      <c r="D1351" s="37"/>
      <c r="E1351" s="37"/>
      <c r="F1351" s="51"/>
    </row>
    <row r="1352" spans="1:6" x14ac:dyDescent="0.25">
      <c r="A1352" s="181"/>
      <c r="B1352" s="37"/>
      <c r="C1352" s="37"/>
      <c r="D1352" s="37"/>
      <c r="E1352" s="37"/>
      <c r="F1352" s="51"/>
    </row>
    <row r="1353" spans="1:6" x14ac:dyDescent="0.25">
      <c r="A1353" s="181"/>
      <c r="B1353" s="37"/>
      <c r="C1353" s="37"/>
      <c r="D1353" s="37"/>
      <c r="E1353" s="37"/>
      <c r="F1353" s="51"/>
    </row>
    <row r="1354" spans="1:6" x14ac:dyDescent="0.25">
      <c r="A1354" s="181"/>
      <c r="B1354" s="37"/>
      <c r="C1354" s="37"/>
      <c r="D1354" s="37"/>
      <c r="E1354" s="37"/>
      <c r="F1354" s="51"/>
    </row>
    <row r="1355" spans="1:6" x14ac:dyDescent="0.25">
      <c r="A1355" s="181"/>
      <c r="B1355" s="37"/>
      <c r="C1355" s="37"/>
      <c r="D1355" s="37"/>
      <c r="E1355" s="37"/>
      <c r="F1355" s="51"/>
    </row>
    <row r="1356" spans="1:6" x14ac:dyDescent="0.25">
      <c r="A1356" s="181"/>
      <c r="B1356" s="37"/>
      <c r="C1356" s="37"/>
      <c r="D1356" s="37"/>
      <c r="E1356" s="37"/>
      <c r="F1356" s="51"/>
    </row>
    <row r="1357" spans="1:6" x14ac:dyDescent="0.25">
      <c r="A1357" s="181"/>
      <c r="B1357" s="37"/>
      <c r="C1357" s="37"/>
      <c r="D1357" s="37"/>
      <c r="E1357" s="37"/>
      <c r="F1357" s="51"/>
    </row>
    <row r="1358" spans="1:6" x14ac:dyDescent="0.25">
      <c r="A1358" s="181"/>
      <c r="B1358" s="37"/>
      <c r="C1358" s="37"/>
      <c r="D1358" s="37"/>
      <c r="E1358" s="37"/>
      <c r="F1358" s="51"/>
    </row>
    <row r="1359" spans="1:6" x14ac:dyDescent="0.25">
      <c r="A1359" s="181"/>
      <c r="B1359" s="37"/>
      <c r="C1359" s="37"/>
      <c r="D1359" s="37"/>
      <c r="E1359" s="37"/>
      <c r="F1359" s="51"/>
    </row>
    <row r="1360" spans="1:6" x14ac:dyDescent="0.25">
      <c r="A1360" s="181"/>
      <c r="B1360" s="37"/>
      <c r="C1360" s="37"/>
      <c r="D1360" s="37"/>
      <c r="E1360" s="37"/>
      <c r="F1360" s="51"/>
    </row>
    <row r="1361" spans="1:6" x14ac:dyDescent="0.25">
      <c r="A1361" s="181"/>
      <c r="B1361" s="37"/>
      <c r="C1361" s="37"/>
      <c r="D1361" s="37"/>
      <c r="E1361" s="37"/>
      <c r="F1361" s="51"/>
    </row>
    <row r="1362" spans="1:6" x14ac:dyDescent="0.25">
      <c r="A1362" s="181"/>
      <c r="B1362" s="37"/>
      <c r="C1362" s="37"/>
      <c r="D1362" s="37"/>
      <c r="E1362" s="37"/>
      <c r="F1362" s="51"/>
    </row>
    <row r="1363" spans="1:6" x14ac:dyDescent="0.25">
      <c r="A1363" s="181"/>
      <c r="B1363" s="37"/>
      <c r="C1363" s="37"/>
      <c r="D1363" s="37"/>
      <c r="E1363" s="37"/>
      <c r="F1363" s="51"/>
    </row>
    <row r="1364" spans="1:6" x14ac:dyDescent="0.25">
      <c r="A1364" s="181"/>
      <c r="B1364" s="37"/>
      <c r="C1364" s="37"/>
      <c r="D1364" s="37"/>
      <c r="E1364" s="37"/>
      <c r="F1364" s="51"/>
    </row>
    <row r="1365" spans="1:6" x14ac:dyDescent="0.25">
      <c r="A1365" s="181"/>
      <c r="B1365" s="37"/>
      <c r="C1365" s="37"/>
      <c r="D1365" s="37"/>
      <c r="E1365" s="37"/>
      <c r="F1365" s="51"/>
    </row>
    <row r="1366" spans="1:6" x14ac:dyDescent="0.25">
      <c r="A1366" s="181"/>
      <c r="B1366" s="37"/>
      <c r="C1366" s="37"/>
      <c r="D1366" s="37"/>
      <c r="E1366" s="37"/>
      <c r="F1366" s="51"/>
    </row>
    <row r="1367" spans="1:6" x14ac:dyDescent="0.25">
      <c r="A1367" s="181"/>
      <c r="B1367" s="37"/>
      <c r="C1367" s="37"/>
      <c r="D1367" s="37"/>
      <c r="E1367" s="37"/>
      <c r="F1367" s="51"/>
    </row>
    <row r="1368" spans="1:6" x14ac:dyDescent="0.25">
      <c r="A1368" s="181"/>
      <c r="B1368" s="37"/>
      <c r="C1368" s="37"/>
      <c r="D1368" s="37"/>
      <c r="E1368" s="37"/>
      <c r="F1368" s="51"/>
    </row>
    <row r="1369" spans="1:6" x14ac:dyDescent="0.25">
      <c r="A1369" s="181"/>
      <c r="B1369" s="37"/>
      <c r="C1369" s="37"/>
      <c r="D1369" s="37"/>
      <c r="E1369" s="37"/>
      <c r="F1369" s="51"/>
    </row>
    <row r="1370" spans="1:6" x14ac:dyDescent="0.25">
      <c r="A1370" s="181"/>
      <c r="B1370" s="37"/>
      <c r="C1370" s="37"/>
      <c r="D1370" s="37"/>
      <c r="E1370" s="37"/>
      <c r="F1370" s="51"/>
    </row>
    <row r="1371" spans="1:6" x14ac:dyDescent="0.25">
      <c r="A1371" s="181"/>
      <c r="B1371" s="37"/>
      <c r="C1371" s="37"/>
      <c r="D1371" s="37"/>
      <c r="E1371" s="37"/>
      <c r="F1371" s="51"/>
    </row>
    <row r="1372" spans="1:6" x14ac:dyDescent="0.25">
      <c r="A1372" s="181"/>
      <c r="B1372" s="37"/>
      <c r="C1372" s="37"/>
      <c r="D1372" s="37"/>
      <c r="E1372" s="37"/>
      <c r="F1372" s="51"/>
    </row>
    <row r="1373" spans="1:6" x14ac:dyDescent="0.25">
      <c r="A1373" s="181"/>
      <c r="B1373" s="37"/>
      <c r="C1373" s="37"/>
      <c r="D1373" s="37"/>
      <c r="E1373" s="37"/>
      <c r="F1373" s="51"/>
    </row>
    <row r="1374" spans="1:6" x14ac:dyDescent="0.25">
      <c r="A1374" s="181"/>
      <c r="B1374" s="37"/>
      <c r="C1374" s="37"/>
      <c r="D1374" s="37"/>
      <c r="E1374" s="37"/>
      <c r="F1374" s="51"/>
    </row>
    <row r="1375" spans="1:6" x14ac:dyDescent="0.25">
      <c r="A1375" s="181"/>
      <c r="B1375" s="37"/>
      <c r="C1375" s="37"/>
      <c r="D1375" s="37"/>
      <c r="E1375" s="37"/>
      <c r="F1375" s="51"/>
    </row>
    <row r="1376" spans="1:6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23" activePane="bottomLeft" state="frozen"/>
      <selection pane="bottomLeft" activeCell="L1338" sqref="L1337:L1338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3" t="s">
        <v>749</v>
      </c>
      <c r="B1" s="423"/>
      <c r="C1" s="423"/>
      <c r="D1" s="423"/>
      <c r="E1" s="423"/>
      <c r="F1" s="423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4" t="s">
        <v>752</v>
      </c>
      <c r="C3" s="425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39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39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39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39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5">
        <v>43657</v>
      </c>
      <c r="B1336" s="20">
        <f t="shared" si="55"/>
        <v>528.61344213438053</v>
      </c>
      <c r="C1336" s="221">
        <v>3629</v>
      </c>
      <c r="D1336" s="20">
        <f t="shared" si="54"/>
        <v>451.80636079861586</v>
      </c>
      <c r="E1336" s="20">
        <v>490.46</v>
      </c>
      <c r="F1336" s="152">
        <f>USD_CNY!B1124</f>
        <v>6.8651299999999997</v>
      </c>
      <c r="G1336" s="164">
        <f t="shared" si="52"/>
        <v>30</v>
      </c>
      <c r="H1336" s="164">
        <f t="shared" si="56"/>
        <v>6.2699999999999818</v>
      </c>
    </row>
    <row r="1337" spans="1:8" x14ac:dyDescent="0.25">
      <c r="A1337" s="205">
        <v>43658</v>
      </c>
      <c r="B1337" s="20">
        <f t="shared" si="55"/>
        <v>525.22719603439646</v>
      </c>
      <c r="C1337" s="221">
        <v>3611</v>
      </c>
      <c r="D1337" s="20">
        <f t="shared" si="54"/>
        <v>448.91213336273205</v>
      </c>
      <c r="E1337" s="20">
        <v>485.8</v>
      </c>
      <c r="F1337" s="152">
        <f>USD_CNY!B1125</f>
        <v>6.8751199999999999</v>
      </c>
      <c r="G1337" s="164">
        <f t="shared" si="52"/>
        <v>-18</v>
      </c>
      <c r="H1337" s="164">
        <f t="shared" si="56"/>
        <v>-4.6599999999999682</v>
      </c>
    </row>
    <row r="1338" spans="1:8" x14ac:dyDescent="0.25">
      <c r="A1338" s="205">
        <v>43661</v>
      </c>
      <c r="B1338" s="20">
        <f t="shared" si="55"/>
        <v>526.23230187339288</v>
      </c>
      <c r="C1338" s="221">
        <v>3616</v>
      </c>
      <c r="D1338" s="20">
        <f t="shared" si="54"/>
        <v>449.77119818238708</v>
      </c>
      <c r="E1338" s="20">
        <v>488.69</v>
      </c>
      <c r="F1338" s="152">
        <f>USD_CNY!B1126</f>
        <v>6.8714899999999997</v>
      </c>
      <c r="G1338" s="164">
        <f t="shared" si="52"/>
        <v>5</v>
      </c>
      <c r="H1338" s="164">
        <f t="shared" si="56"/>
        <v>2.8899999999999864</v>
      </c>
    </row>
    <row r="1339" spans="1:8" x14ac:dyDescent="0.25">
      <c r="A1339" s="205">
        <v>43662</v>
      </c>
      <c r="B1339" s="20">
        <f t="shared" si="55"/>
        <v>529.66009234502235</v>
      </c>
      <c r="C1339" s="221">
        <v>3641</v>
      </c>
      <c r="D1339" s="20">
        <f t="shared" si="54"/>
        <v>452.70093362822428</v>
      </c>
      <c r="E1339" s="20">
        <v>493.51499999999999</v>
      </c>
      <c r="F1339" s="152">
        <f>USD_CNY!B1127</f>
        <v>6.8742200000000002</v>
      </c>
      <c r="G1339" s="164">
        <f t="shared" si="52"/>
        <v>25</v>
      </c>
      <c r="H1339" s="164">
        <f t="shared" si="56"/>
        <v>4.8249999999999886</v>
      </c>
    </row>
    <row r="1340" spans="1:8" x14ac:dyDescent="0.25">
      <c r="A1340" s="204"/>
      <c r="B1340" s="20"/>
      <c r="C1340" s="221"/>
      <c r="D1340" s="20"/>
      <c r="E1340" s="20"/>
      <c r="F1340" s="47"/>
    </row>
    <row r="1341" spans="1:8" x14ac:dyDescent="0.25">
      <c r="A1341" s="204"/>
      <c r="B1341" s="20"/>
      <c r="C1341" s="221"/>
      <c r="D1341" s="20"/>
      <c r="E1341" s="20"/>
      <c r="F1341" s="47"/>
    </row>
    <row r="1342" spans="1:8" x14ac:dyDescent="0.25">
      <c r="A1342" s="204"/>
      <c r="B1342" s="20"/>
      <c r="C1342" s="221"/>
      <c r="D1342" s="20"/>
      <c r="E1342" s="20"/>
      <c r="F1342" s="47"/>
    </row>
    <row r="1343" spans="1:8" x14ac:dyDescent="0.25">
      <c r="A1343" s="204"/>
      <c r="B1343" s="20"/>
      <c r="C1343" s="221"/>
      <c r="D1343" s="20"/>
      <c r="E1343" s="20"/>
      <c r="F1343" s="47"/>
    </row>
    <row r="1344" spans="1:8" x14ac:dyDescent="0.25">
      <c r="A1344" s="204"/>
      <c r="B1344" s="20"/>
      <c r="C1344" s="221"/>
      <c r="D1344" s="20"/>
      <c r="E1344" s="20"/>
      <c r="F1344" s="47"/>
    </row>
    <row r="1345" spans="1:6" x14ac:dyDescent="0.25">
      <c r="A1345" s="204"/>
      <c r="B1345" s="20"/>
      <c r="C1345" s="221"/>
      <c r="D1345" s="20"/>
      <c r="E1345" s="20"/>
      <c r="F1345" s="47"/>
    </row>
    <row r="1346" spans="1:6" x14ac:dyDescent="0.25">
      <c r="A1346" s="204"/>
      <c r="B1346" s="20"/>
      <c r="C1346" s="221"/>
      <c r="D1346" s="20"/>
      <c r="E1346" s="20"/>
      <c r="F1346" s="47"/>
    </row>
    <row r="1347" spans="1:6" x14ac:dyDescent="0.25">
      <c r="A1347" s="204"/>
      <c r="B1347" s="20"/>
      <c r="C1347" s="221"/>
      <c r="D1347" s="20"/>
      <c r="E1347" s="20"/>
      <c r="F1347" s="47"/>
    </row>
    <row r="1348" spans="1:6" x14ac:dyDescent="0.25">
      <c r="A1348" s="204"/>
      <c r="B1348" s="20"/>
      <c r="C1348" s="221"/>
      <c r="D1348" s="20"/>
      <c r="E1348" s="20"/>
      <c r="F1348" s="47"/>
    </row>
    <row r="1349" spans="1:6" x14ac:dyDescent="0.25">
      <c r="A1349" s="204"/>
      <c r="B1349" s="20"/>
      <c r="C1349" s="221"/>
      <c r="D1349" s="20"/>
      <c r="E1349" s="20"/>
      <c r="F1349" s="47"/>
    </row>
    <row r="1350" spans="1:6" x14ac:dyDescent="0.25">
      <c r="A1350" s="204"/>
      <c r="B1350" s="20"/>
      <c r="C1350" s="221"/>
      <c r="D1350" s="20"/>
      <c r="E1350" s="20"/>
      <c r="F1350" s="47"/>
    </row>
    <row r="1351" spans="1:6" x14ac:dyDescent="0.25">
      <c r="A1351" s="204"/>
      <c r="B1351" s="20"/>
      <c r="C1351" s="221"/>
      <c r="D1351" s="20"/>
      <c r="E1351" s="20"/>
      <c r="F1351" s="47"/>
    </row>
    <row r="1352" spans="1:6" x14ac:dyDescent="0.25">
      <c r="A1352" s="204"/>
      <c r="B1352" s="20"/>
      <c r="C1352" s="221"/>
      <c r="D1352" s="20"/>
      <c r="E1352" s="20"/>
      <c r="F1352" s="47"/>
    </row>
    <row r="1353" spans="1:6" x14ac:dyDescent="0.25">
      <c r="A1353" s="204"/>
      <c r="B1353" s="20"/>
      <c r="C1353" s="221"/>
      <c r="D1353" s="20"/>
      <c r="E1353" s="20"/>
      <c r="F1353" s="47"/>
    </row>
    <row r="1354" spans="1:6" x14ac:dyDescent="0.25">
      <c r="A1354" s="204"/>
      <c r="B1354" s="20"/>
      <c r="C1354" s="221"/>
      <c r="D1354" s="20"/>
      <c r="E1354" s="20"/>
      <c r="F1354" s="47"/>
    </row>
    <row r="1355" spans="1:6" x14ac:dyDescent="0.25">
      <c r="A1355" s="204"/>
      <c r="B1355" s="20"/>
      <c r="C1355" s="221"/>
      <c r="D1355" s="20"/>
      <c r="E1355" s="20"/>
      <c r="F1355" s="47"/>
    </row>
    <row r="1356" spans="1:6" x14ac:dyDescent="0.25">
      <c r="A1356" s="204"/>
      <c r="B1356" s="20"/>
      <c r="C1356" s="221"/>
      <c r="D1356" s="20"/>
      <c r="E1356" s="20"/>
      <c r="F1356" s="47"/>
    </row>
    <row r="1357" spans="1:6" x14ac:dyDescent="0.25">
      <c r="A1357" s="204"/>
      <c r="B1357" s="20"/>
      <c r="C1357" s="221"/>
      <c r="D1357" s="20"/>
      <c r="E1357" s="20"/>
      <c r="F1357" s="47"/>
    </row>
    <row r="1358" spans="1:6" x14ac:dyDescent="0.25">
      <c r="A1358" s="204"/>
      <c r="B1358" s="20"/>
      <c r="C1358" s="221"/>
      <c r="D1358" s="20"/>
      <c r="E1358" s="20"/>
      <c r="F1358" s="47"/>
    </row>
    <row r="1359" spans="1:6" x14ac:dyDescent="0.25">
      <c r="A1359" s="204"/>
      <c r="B1359" s="20"/>
      <c r="C1359" s="221"/>
      <c r="D1359" s="20"/>
      <c r="E1359" s="20"/>
      <c r="F1359" s="47"/>
    </row>
    <row r="1360" spans="1:6" x14ac:dyDescent="0.25">
      <c r="A1360" s="204"/>
      <c r="B1360" s="20"/>
      <c r="C1360" s="221"/>
      <c r="D1360" s="20"/>
      <c r="E1360" s="20"/>
      <c r="F1360" s="47"/>
    </row>
    <row r="1361" spans="1:6" x14ac:dyDescent="0.25">
      <c r="A1361" s="204"/>
      <c r="B1361" s="20"/>
      <c r="C1361" s="221"/>
      <c r="D1361" s="20"/>
      <c r="E1361" s="20"/>
      <c r="F1361" s="47"/>
    </row>
    <row r="1362" spans="1:6" x14ac:dyDescent="0.25">
      <c r="A1362" s="204"/>
      <c r="B1362" s="20"/>
      <c r="C1362" s="221"/>
      <c r="D1362" s="20"/>
      <c r="E1362" s="20"/>
      <c r="F1362" s="47"/>
    </row>
    <row r="1363" spans="1:6" x14ac:dyDescent="0.25">
      <c r="A1363" s="204"/>
      <c r="B1363" s="20"/>
      <c r="C1363" s="221"/>
      <c r="D1363" s="20"/>
      <c r="E1363" s="20"/>
      <c r="F1363" s="47"/>
    </row>
    <row r="1364" spans="1:6" x14ac:dyDescent="0.25">
      <c r="A1364" s="204"/>
      <c r="B1364" s="20"/>
      <c r="C1364" s="221"/>
      <c r="D1364" s="20"/>
      <c r="E1364" s="20"/>
      <c r="F1364" s="47"/>
    </row>
    <row r="1365" spans="1:6" x14ac:dyDescent="0.25">
      <c r="A1365" s="204"/>
      <c r="B1365" s="20"/>
      <c r="C1365" s="221"/>
      <c r="D1365" s="20"/>
      <c r="E1365" s="20"/>
      <c r="F1365" s="47"/>
    </row>
    <row r="1366" spans="1:6" x14ac:dyDescent="0.25">
      <c r="A1366" s="204"/>
      <c r="B1366" s="20"/>
      <c r="C1366" s="221"/>
      <c r="D1366" s="20"/>
      <c r="E1366" s="20"/>
      <c r="F1366" s="47"/>
    </row>
    <row r="1367" spans="1:6" x14ac:dyDescent="0.25">
      <c r="A1367" s="204"/>
      <c r="B1367" s="20"/>
      <c r="C1367" s="221"/>
      <c r="D1367" s="20"/>
      <c r="E1367" s="20"/>
      <c r="F1367" s="47"/>
    </row>
    <row r="1368" spans="1:6" x14ac:dyDescent="0.25">
      <c r="A1368" s="204"/>
      <c r="B1368" s="20"/>
      <c r="C1368" s="221"/>
      <c r="D1368" s="20"/>
      <c r="E1368" s="20"/>
      <c r="F1368" s="47"/>
    </row>
    <row r="1369" spans="1:6" x14ac:dyDescent="0.25">
      <c r="A1369" s="204"/>
      <c r="B1369" s="20"/>
      <c r="C1369" s="221"/>
      <c r="D1369" s="20"/>
      <c r="E1369" s="20"/>
      <c r="F1369" s="47"/>
    </row>
    <row r="1370" spans="1:6" x14ac:dyDescent="0.25">
      <c r="A1370" s="204"/>
      <c r="B1370" s="20"/>
      <c r="C1370" s="221"/>
      <c r="D1370" s="20"/>
      <c r="E1370" s="20"/>
      <c r="F1370" s="47"/>
    </row>
    <row r="1371" spans="1:6" x14ac:dyDescent="0.25">
      <c r="A1371" s="204"/>
      <c r="B1371" s="20"/>
      <c r="C1371" s="221"/>
      <c r="D1371" s="20"/>
      <c r="E1371" s="20"/>
      <c r="F1371" s="47"/>
    </row>
    <row r="1372" spans="1:6" x14ac:dyDescent="0.25">
      <c r="A1372" s="204"/>
      <c r="B1372" s="20"/>
      <c r="C1372" s="221"/>
      <c r="D1372" s="20"/>
      <c r="E1372" s="20"/>
      <c r="F1372" s="47"/>
    </row>
    <row r="1373" spans="1:6" x14ac:dyDescent="0.25">
      <c r="A1373" s="204"/>
      <c r="B1373" s="20"/>
      <c r="C1373" s="221"/>
      <c r="D1373" s="20"/>
      <c r="E1373" s="20"/>
      <c r="F1373" s="47"/>
    </row>
    <row r="1374" spans="1:6" x14ac:dyDescent="0.25">
      <c r="A1374" s="204"/>
      <c r="B1374" s="20"/>
      <c r="C1374" s="221"/>
      <c r="D1374" s="20"/>
      <c r="E1374" s="20"/>
      <c r="F1374" s="47"/>
    </row>
    <row r="1375" spans="1:6" x14ac:dyDescent="0.25">
      <c r="A1375" s="204"/>
      <c r="B1375" s="20"/>
      <c r="C1375" s="221"/>
      <c r="D1375" s="20"/>
      <c r="E1375" s="20"/>
      <c r="F1375" s="47"/>
    </row>
    <row r="1376" spans="1:6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6"/>
  <sheetViews>
    <sheetView zoomScale="85" zoomScaleNormal="85" workbookViewId="0">
      <pane ySplit="4" topLeftCell="A1326" activePane="bottomLeft" state="frozen"/>
      <selection pane="bottomLeft" activeCell="J1341" sqref="J1341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6" t="s">
        <v>749</v>
      </c>
      <c r="B1" s="426"/>
      <c r="C1" s="426"/>
      <c r="D1" s="426"/>
      <c r="E1" s="426"/>
      <c r="F1" s="426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2398.4073083461813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36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36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36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36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  <row r="1333" spans="1:8" x14ac:dyDescent="0.25">
      <c r="A1333" s="205">
        <v>43657</v>
      </c>
      <c r="B1333" s="3">
        <f t="shared" si="40"/>
        <v>2792.3724678192548</v>
      </c>
      <c r="C1333" s="222">
        <v>19170</v>
      </c>
      <c r="D1333" s="3">
        <f t="shared" si="51"/>
        <v>2386.643134888252</v>
      </c>
      <c r="E1333" s="222">
        <v>2381</v>
      </c>
      <c r="F1333" s="152">
        <f>USD_CNY!B1124</f>
        <v>6.8651299999999997</v>
      </c>
      <c r="G1333" s="164">
        <f t="shared" si="52"/>
        <v>20</v>
      </c>
      <c r="H1333" s="403">
        <f t="shared" si="53"/>
        <v>9</v>
      </c>
    </row>
    <row r="1334" spans="1:8" x14ac:dyDescent="0.25">
      <c r="A1334" s="205">
        <v>43658</v>
      </c>
      <c r="B1334" s="3">
        <f t="shared" si="40"/>
        <v>2782.4968873270577</v>
      </c>
      <c r="C1334" s="222">
        <v>19130</v>
      </c>
      <c r="D1334" s="3">
        <f t="shared" si="51"/>
        <v>2378.2024678009043</v>
      </c>
      <c r="E1334" s="222">
        <v>2404</v>
      </c>
      <c r="F1334" s="152">
        <f>USD_CNY!B1125</f>
        <v>6.8751199999999999</v>
      </c>
      <c r="G1334" s="164">
        <f t="shared" si="52"/>
        <v>-40</v>
      </c>
      <c r="H1334" s="403">
        <f t="shared" si="53"/>
        <v>23</v>
      </c>
    </row>
    <row r="1335" spans="1:8" x14ac:dyDescent="0.25">
      <c r="A1335" s="205">
        <v>43661</v>
      </c>
      <c r="B1335" s="3">
        <f t="shared" si="40"/>
        <v>2805.7961228205236</v>
      </c>
      <c r="C1335" s="222">
        <v>19280</v>
      </c>
      <c r="D1335" s="3">
        <f t="shared" si="51"/>
        <v>2398.1163442910461</v>
      </c>
      <c r="E1335" s="222">
        <v>2426.5</v>
      </c>
      <c r="F1335" s="152">
        <f>USD_CNY!B1126</f>
        <v>6.8714899999999997</v>
      </c>
      <c r="G1335" s="164">
        <f t="shared" si="52"/>
        <v>150</v>
      </c>
      <c r="H1335" s="403">
        <f t="shared" si="53"/>
        <v>22.5</v>
      </c>
    </row>
    <row r="1336" spans="1:8" x14ac:dyDescent="0.25">
      <c r="A1336" s="205">
        <v>43662</v>
      </c>
      <c r="B1336" s="3">
        <f t="shared" si="40"/>
        <v>2806.1365507650321</v>
      </c>
      <c r="C1336" s="222">
        <v>19290</v>
      </c>
      <c r="D1336" s="3">
        <f t="shared" si="51"/>
        <v>2398.4073083461813</v>
      </c>
      <c r="E1336" s="222">
        <v>2461</v>
      </c>
      <c r="F1336" s="152">
        <f>USD_CNY!B1127</f>
        <v>6.8742200000000002</v>
      </c>
      <c r="G1336" s="164">
        <f t="shared" si="52"/>
        <v>10</v>
      </c>
      <c r="H1336" s="403">
        <f t="shared" si="53"/>
        <v>34.5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3"/>
  <sheetViews>
    <sheetView zoomScale="115" zoomScaleNormal="115" workbookViewId="0">
      <pane ySplit="5" topLeftCell="A875" activePane="bottomLeft" state="frozen"/>
      <selection pane="bottomLeft" activeCell="H887" sqref="H887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883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883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83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883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4">
        <v>43657</v>
      </c>
      <c r="B880" s="95">
        <f t="shared" si="28"/>
        <v>15047.056647142881</v>
      </c>
      <c r="C880" s="254">
        <v>103300</v>
      </c>
      <c r="D880" s="95">
        <f t="shared" si="45"/>
        <v>12860.732177045198</v>
      </c>
      <c r="E880" s="254">
        <v>12790</v>
      </c>
      <c r="F880" s="159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4">
        <v>43658</v>
      </c>
      <c r="B881" s="95">
        <f t="shared" si="28"/>
        <v>15076.100489882359</v>
      </c>
      <c r="C881" s="254">
        <v>103650</v>
      </c>
      <c r="D881" s="95">
        <f t="shared" si="45"/>
        <v>12885.555974258428</v>
      </c>
      <c r="E881" s="254">
        <v>13909</v>
      </c>
      <c r="F881" s="159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4">
        <v>43661</v>
      </c>
      <c r="B882" s="95">
        <f t="shared" si="28"/>
        <v>15447.886848412791</v>
      </c>
      <c r="C882" s="254">
        <v>106150</v>
      </c>
      <c r="D882" s="95">
        <f t="shared" si="45"/>
        <v>13203.322092660506</v>
      </c>
      <c r="E882" s="254">
        <v>13205</v>
      </c>
      <c r="F882" s="159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4">
        <v>43662</v>
      </c>
      <c r="B883" s="95">
        <f t="shared" si="28"/>
        <v>15565.40232928245</v>
      </c>
      <c r="C883" s="254">
        <v>107000</v>
      </c>
      <c r="D883" s="95">
        <f t="shared" si="45"/>
        <v>13303.762674600384</v>
      </c>
      <c r="E883" s="254">
        <v>13350</v>
      </c>
      <c r="F883" s="159">
        <f>USD_CNY!B1127</f>
        <v>6.8742200000000002</v>
      </c>
      <c r="G883" s="95">
        <f t="shared" si="46"/>
        <v>850</v>
      </c>
      <c r="H883" s="95">
        <f t="shared" si="47"/>
        <v>145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workbookViewId="0">
      <pane xSplit="1" ySplit="5" topLeftCell="B210" activePane="bottomRight" state="frozen"/>
      <selection pane="topRight" activeCell="B1" sqref="B1"/>
      <selection pane="bottomLeft" activeCell="A6" sqref="A6"/>
      <selection pane="bottomRight" activeCell="I219" sqref="I219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18" si="38">+IF(F198=0,"",C198/F198)</f>
        <v>259.72002181648185</v>
      </c>
      <c r="C198" s="333">
        <v>1800</v>
      </c>
      <c r="D198" s="1">
        <f t="shared" ref="D198:D218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18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  <row r="215" spans="1:7" x14ac:dyDescent="0.25">
      <c r="A215" s="314">
        <v>43657</v>
      </c>
      <c r="B215" s="1">
        <f t="shared" si="38"/>
        <v>262.19459791730094</v>
      </c>
      <c r="C215" s="333">
        <v>1800</v>
      </c>
      <c r="D215" s="1">
        <f t="shared" si="39"/>
        <v>224.09794693786407</v>
      </c>
      <c r="F215" s="1">
        <f>USD_CNY!B1124</f>
        <v>6.8651299999999997</v>
      </c>
      <c r="G215" s="323">
        <f t="shared" si="40"/>
        <v>0</v>
      </c>
    </row>
    <row r="216" spans="1:7" x14ac:dyDescent="0.25">
      <c r="A216" s="314">
        <v>43658</v>
      </c>
      <c r="B216" s="1">
        <f t="shared" si="38"/>
        <v>261.81361198059091</v>
      </c>
      <c r="C216" s="333">
        <v>1800</v>
      </c>
      <c r="D216" s="1">
        <f t="shared" si="39"/>
        <v>223.772317932129</v>
      </c>
      <c r="F216" s="1">
        <f>USD_CNY!B1125</f>
        <v>6.8751199999999999</v>
      </c>
      <c r="G216" s="323">
        <f t="shared" si="40"/>
        <v>0</v>
      </c>
    </row>
    <row r="217" spans="1:7" x14ac:dyDescent="0.25">
      <c r="A217" s="314">
        <v>43661</v>
      </c>
      <c r="B217" s="1">
        <f t="shared" si="38"/>
        <v>261.95192018033936</v>
      </c>
      <c r="C217" s="333">
        <v>1800</v>
      </c>
      <c r="D217" s="1">
        <f t="shared" si="39"/>
        <v>223.89053006866612</v>
      </c>
      <c r="F217" s="1">
        <f>USD_CNY!B1126</f>
        <v>6.8714899999999997</v>
      </c>
      <c r="G217" s="323">
        <f t="shared" si="40"/>
        <v>0</v>
      </c>
    </row>
    <row r="218" spans="1:7" x14ac:dyDescent="0.25">
      <c r="A218" s="314">
        <v>43662</v>
      </c>
      <c r="B218" s="1">
        <f t="shared" si="38"/>
        <v>261.84788965148044</v>
      </c>
      <c r="C218" s="333">
        <v>1800</v>
      </c>
      <c r="D218" s="1">
        <f t="shared" si="39"/>
        <v>223.80161508673544</v>
      </c>
      <c r="F218" s="1">
        <f>USD_CNY!B1127</f>
        <v>6.8742200000000002</v>
      </c>
      <c r="G218" s="32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6" workbookViewId="0">
      <selection activeCell="B32" sqref="B32:B33"/>
    </sheetView>
  </sheetViews>
  <sheetFormatPr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9" t="s">
        <v>1035</v>
      </c>
      <c r="B1" s="419"/>
      <c r="C1" s="419"/>
      <c r="D1" s="419"/>
      <c r="E1" s="419"/>
      <c r="F1" s="419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20" t="s">
        <v>1034</v>
      </c>
      <c r="C3" s="421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33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33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 t="shared" ref="B26:B33" si="3"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 t="shared" si="3"/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 t="shared" si="3"/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 t="shared" si="3"/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ht="15.75" x14ac:dyDescent="0.25">
      <c r="A30" s="400">
        <v>43657</v>
      </c>
      <c r="B30" s="365">
        <f t="shared" si="3"/>
        <v>132.99092661027541</v>
      </c>
      <c r="C30" s="365">
        <v>913</v>
      </c>
      <c r="D30" s="365">
        <f t="shared" si="2"/>
        <v>113.66745864126104</v>
      </c>
      <c r="E30" s="392"/>
      <c r="F30" s="360">
        <f>USD_CNY!B1124</f>
        <v>6.8651299999999997</v>
      </c>
      <c r="G30" s="393">
        <f t="shared" si="1"/>
        <v>-4</v>
      </c>
    </row>
    <row r="31" spans="1:7" ht="15.75" x14ac:dyDescent="0.25">
      <c r="A31" s="400">
        <v>43658</v>
      </c>
      <c r="B31" s="365">
        <f t="shared" si="3"/>
        <v>131.1977100036072</v>
      </c>
      <c r="C31" s="365">
        <v>902</v>
      </c>
      <c r="D31" s="365">
        <f t="shared" si="2"/>
        <v>112.13479487487795</v>
      </c>
      <c r="E31" s="392"/>
      <c r="F31" s="360">
        <f>USD_CNY!B1125</f>
        <v>6.8751199999999999</v>
      </c>
      <c r="G31" s="393">
        <f t="shared" si="1"/>
        <v>-11</v>
      </c>
    </row>
    <row r="32" spans="1:7" ht="15.75" x14ac:dyDescent="0.25">
      <c r="A32" s="400">
        <v>43661</v>
      </c>
      <c r="B32" s="365">
        <f t="shared" si="3"/>
        <v>131.26701777925894</v>
      </c>
      <c r="C32" s="365">
        <v>902</v>
      </c>
      <c r="D32" s="365">
        <f t="shared" si="2"/>
        <v>112.19403228996491</v>
      </c>
      <c r="E32" s="392"/>
      <c r="F32" s="360">
        <f>USD_CNY!B1126</f>
        <v>6.8714899999999997</v>
      </c>
      <c r="G32" s="393">
        <f t="shared" si="1"/>
        <v>0</v>
      </c>
    </row>
    <row r="33" spans="1:7" ht="15.75" x14ac:dyDescent="0.25">
      <c r="A33" s="400">
        <v>43662</v>
      </c>
      <c r="B33" s="365">
        <f t="shared" si="3"/>
        <v>131.94224217438486</v>
      </c>
      <c r="C33" s="365">
        <v>907</v>
      </c>
      <c r="D33" s="365">
        <f t="shared" si="2"/>
        <v>112.7711471575939</v>
      </c>
      <c r="E33" s="392"/>
      <c r="F33" s="360">
        <f>USD_CNY!B1127</f>
        <v>6.8742200000000002</v>
      </c>
      <c r="G33" s="393">
        <f t="shared" si="1"/>
        <v>5</v>
      </c>
    </row>
    <row r="34" spans="1:7" x14ac:dyDescent="0.25">
      <c r="A34" s="408"/>
      <c r="B34" s="392"/>
      <c r="C34" s="392"/>
      <c r="D34" s="392"/>
      <c r="E34" s="392"/>
      <c r="F34" s="392"/>
      <c r="G34" s="392"/>
    </row>
    <row r="35" spans="1:7" x14ac:dyDescent="0.25">
      <c r="A35" s="408"/>
      <c r="B35" s="392"/>
      <c r="C35" s="392"/>
      <c r="D35" s="392"/>
      <c r="E35" s="392"/>
      <c r="F35" s="392"/>
      <c r="G35" s="392"/>
    </row>
    <row r="36" spans="1:7" x14ac:dyDescent="0.25">
      <c r="A36" s="408"/>
      <c r="B36" s="392"/>
      <c r="C36" s="392"/>
      <c r="D36" s="392"/>
      <c r="E36" s="392"/>
      <c r="F36" s="392"/>
      <c r="G36" s="392"/>
    </row>
    <row r="37" spans="1:7" x14ac:dyDescent="0.25">
      <c r="A37" s="408"/>
      <c r="B37" s="392"/>
      <c r="C37" s="392"/>
      <c r="D37" s="392"/>
      <c r="E37" s="392"/>
      <c r="F37" s="392"/>
      <c r="G37" s="392"/>
    </row>
    <row r="38" spans="1:7" x14ac:dyDescent="0.25">
      <c r="A38" s="408"/>
      <c r="B38" s="392"/>
      <c r="C38" s="392"/>
      <c r="D38" s="392"/>
      <c r="E38" s="392"/>
      <c r="F38" s="392"/>
      <c r="G38" s="392"/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"/>
  <sheetViews>
    <sheetView workbookViewId="0">
      <pane xSplit="1" ySplit="5" topLeftCell="B197" activePane="bottomRight" state="frozen"/>
      <selection pane="topRight" activeCell="B1" sqref="B1"/>
      <selection pane="bottomLeft" activeCell="A6" sqref="A6"/>
      <selection pane="bottomRight" activeCell="L203" sqref="L203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05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05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05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05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  <row r="202" spans="1:14" ht="15.75" x14ac:dyDescent="0.25">
      <c r="A202" s="388">
        <v>43657</v>
      </c>
      <c r="B202" s="320">
        <f t="shared" si="37"/>
        <v>589.20952698637905</v>
      </c>
      <c r="C202" s="378">
        <v>4045</v>
      </c>
      <c r="D202" s="372">
        <f t="shared" si="35"/>
        <v>503.5978863131445</v>
      </c>
      <c r="E202" s="1">
        <v>476</v>
      </c>
      <c r="F202" s="374">
        <f>USD_CNY!B1124</f>
        <v>6.8651299999999997</v>
      </c>
      <c r="G202" s="323">
        <f t="shared" si="38"/>
        <v>-20</v>
      </c>
      <c r="H202" s="362">
        <f t="shared" si="39"/>
        <v>-4.5</v>
      </c>
    </row>
    <row r="203" spans="1:14" ht="15.75" x14ac:dyDescent="0.25">
      <c r="A203" s="388">
        <v>43658</v>
      </c>
      <c r="B203" s="320">
        <f t="shared" si="37"/>
        <v>586.89884685649122</v>
      </c>
      <c r="C203" s="378">
        <v>4035</v>
      </c>
      <c r="D203" s="372">
        <f t="shared" si="35"/>
        <v>501.62294603118909</v>
      </c>
      <c r="E203" s="1">
        <v>476</v>
      </c>
      <c r="F203" s="374">
        <f>USD_CNY!B1125</f>
        <v>6.8751199999999999</v>
      </c>
      <c r="G203" s="323">
        <f t="shared" si="38"/>
        <v>-10</v>
      </c>
      <c r="H203" s="362">
        <f t="shared" si="39"/>
        <v>0</v>
      </c>
    </row>
    <row r="204" spans="1:14" ht="15.75" x14ac:dyDescent="0.25">
      <c r="A204" s="388">
        <v>43661</v>
      </c>
      <c r="B204" s="320">
        <f t="shared" si="37"/>
        <v>585.75359929214778</v>
      </c>
      <c r="C204" s="378">
        <v>4025</v>
      </c>
      <c r="D204" s="372">
        <f t="shared" si="35"/>
        <v>500.64410195910068</v>
      </c>
      <c r="E204" s="1">
        <v>472</v>
      </c>
      <c r="F204" s="374">
        <f>USD_CNY!B1126</f>
        <v>6.8714899999999997</v>
      </c>
      <c r="G204" s="323">
        <f t="shared" si="38"/>
        <v>-10</v>
      </c>
      <c r="H204" s="362">
        <f t="shared" si="39"/>
        <v>-4</v>
      </c>
    </row>
    <row r="205" spans="1:14" ht="15.75" x14ac:dyDescent="0.25">
      <c r="A205" s="388">
        <v>43662</v>
      </c>
      <c r="B205" s="320">
        <f t="shared" si="37"/>
        <v>586.97568596873532</v>
      </c>
      <c r="C205" s="378">
        <v>4035</v>
      </c>
      <c r="D205" s="372">
        <f t="shared" si="35"/>
        <v>501.68862048609861</v>
      </c>
      <c r="E205" s="1">
        <v>479</v>
      </c>
      <c r="F205" s="374">
        <f>USD_CNY!B1127</f>
        <v>6.8742200000000002</v>
      </c>
      <c r="G205" s="323">
        <f t="shared" si="38"/>
        <v>10</v>
      </c>
      <c r="H205" s="362">
        <f t="shared" si="39"/>
        <v>7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2019-07-16T04:02:16Z</dcterms:modified>
</cp:coreProperties>
</file>