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<sst xmlns="http://schemas.openxmlformats.org/spreadsheetml/2006/main" count="4616" uniqueCount="1040">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</sst>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7264"/>
        <c:axId val="54727040"/>
      </c:areaChart>
      <c:dateAx>
        <c:axId val="537872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727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7270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87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49984"/>
        <c:axId val="84259968"/>
      </c:areaChart>
      <c:dateAx>
        <c:axId val="842499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59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25996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499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75968"/>
        <c:axId val="84277504"/>
      </c:areaChart>
      <c:dateAx>
        <c:axId val="8427596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77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27750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759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51840"/>
        <c:axId val="84053376"/>
      </c:areaChart>
      <c:dateAx>
        <c:axId val="840518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53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5337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51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69760"/>
        <c:axId val="84104320"/>
      </c:areaChart>
      <c:dateAx>
        <c:axId val="8406976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0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043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69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20320"/>
        <c:axId val="84121856"/>
      </c:areaChart>
      <c:dateAx>
        <c:axId val="841203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218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12185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203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87392"/>
        <c:axId val="84189184"/>
      </c:areaChart>
      <c:dateAx>
        <c:axId val="84187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189184"/>
        <c:crosses val="autoZero"/>
        <c:auto val="1"/>
        <c:lblOffset val="100"/>
        <c:baseTimeUnit val="days"/>
      </c:dateAx>
      <c:valAx>
        <c:axId val="8418918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873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19968"/>
        <c:axId val="84821504"/>
      </c:areaChart>
      <c:dateAx>
        <c:axId val="84819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21504"/>
        <c:crosses val="autoZero"/>
        <c:auto val="1"/>
        <c:lblOffset val="100"/>
        <c:baseTimeUnit val="days"/>
      </c:dateAx>
      <c:valAx>
        <c:axId val="84821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19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46080"/>
        <c:axId val="84847616"/>
      </c:areaChart>
      <c:dateAx>
        <c:axId val="84846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47616"/>
        <c:crosses val="autoZero"/>
        <c:auto val="1"/>
        <c:lblOffset val="100"/>
        <c:baseTimeUnit val="days"/>
      </c:dateAx>
      <c:valAx>
        <c:axId val="84847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46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6240"/>
        <c:axId val="84747776"/>
      </c:areaChart>
      <c:dateAx>
        <c:axId val="84746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47776"/>
        <c:crosses val="autoZero"/>
        <c:auto val="1"/>
        <c:lblOffset val="100"/>
        <c:baseTimeUnit val="days"/>
      </c:dateAx>
      <c:valAx>
        <c:axId val="8474777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46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5312"/>
        <c:axId val="41806848"/>
      </c:lineChart>
      <c:dateAx>
        <c:axId val="41805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806848"/>
        <c:crosses val="autoZero"/>
        <c:auto val="1"/>
        <c:lblOffset val="100"/>
        <c:baseTimeUnit val="days"/>
      </c:dateAx>
      <c:valAx>
        <c:axId val="418068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80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1232"/>
        <c:axId val="54752768"/>
      </c:areaChart>
      <c:dateAx>
        <c:axId val="5475123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7527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75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51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70176"/>
        <c:axId val="91571712"/>
      </c:areaChart>
      <c:dateAx>
        <c:axId val="91570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571712"/>
        <c:crosses val="autoZero"/>
        <c:auto val="1"/>
        <c:lblOffset val="100"/>
        <c:baseTimeUnit val="days"/>
      </c:dateAx>
      <c:valAx>
        <c:axId val="91571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70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16768"/>
        <c:axId val="91618304"/>
      </c:areaChart>
      <c:dateAx>
        <c:axId val="91616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618304"/>
        <c:crosses val="autoZero"/>
        <c:auto val="1"/>
        <c:lblOffset val="100"/>
        <c:baseTimeUnit val="days"/>
      </c:dateAx>
      <c:valAx>
        <c:axId val="9161830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167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34688"/>
        <c:axId val="91636480"/>
      </c:barChart>
      <c:dateAx>
        <c:axId val="91634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36480"/>
        <c:crosses val="autoZero"/>
        <c:auto val="1"/>
        <c:lblOffset val="100"/>
        <c:baseTimeUnit val="days"/>
      </c:dateAx>
      <c:valAx>
        <c:axId val="916364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3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62208"/>
        <c:axId val="82463744"/>
      </c:areaChart>
      <c:dateAx>
        <c:axId val="82462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2463744"/>
        <c:crosses val="autoZero"/>
        <c:auto val="1"/>
        <c:lblOffset val="100"/>
        <c:baseTimeUnit val="days"/>
      </c:dateAx>
      <c:valAx>
        <c:axId val="8246374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6220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59200"/>
        <c:axId val="84787968"/>
      </c:areaChart>
      <c:dateAx>
        <c:axId val="84659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87968"/>
        <c:crosses val="autoZero"/>
        <c:auto val="1"/>
        <c:lblOffset val="100"/>
        <c:baseTimeUnit val="days"/>
      </c:dateAx>
      <c:valAx>
        <c:axId val="8478796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592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3360"/>
        <c:axId val="91689728"/>
      </c:lineChart>
      <c:catAx>
        <c:axId val="91663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89728"/>
        <c:crosses val="autoZero"/>
        <c:auto val="1"/>
        <c:lblAlgn val="ctr"/>
        <c:lblOffset val="100"/>
        <c:noMultiLvlLbl val="0"/>
      </c:catAx>
      <c:valAx>
        <c:axId val="9168972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63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26592"/>
        <c:axId val="91728128"/>
      </c:lineChart>
      <c:dateAx>
        <c:axId val="91726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28128"/>
        <c:crosses val="autoZero"/>
        <c:auto val="1"/>
        <c:lblOffset val="100"/>
        <c:baseTimeUnit val="days"/>
      </c:dateAx>
      <c:valAx>
        <c:axId val="91728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2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23008"/>
        <c:axId val="91349376"/>
      </c:areaChart>
      <c:dateAx>
        <c:axId val="91323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49376"/>
        <c:crosses val="autoZero"/>
        <c:auto val="1"/>
        <c:lblOffset val="100"/>
        <c:baseTimeUnit val="days"/>
      </c:dateAx>
      <c:valAx>
        <c:axId val="913493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2300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33408"/>
        <c:axId val="92034944"/>
      </c:areaChart>
      <c:dateAx>
        <c:axId val="92033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34944"/>
        <c:crosses val="autoZero"/>
        <c:auto val="1"/>
        <c:lblOffset val="100"/>
        <c:baseTimeUnit val="days"/>
      </c:dateAx>
      <c:valAx>
        <c:axId val="92034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334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5424"/>
        <c:axId val="92056960"/>
      </c:lineChart>
      <c:dateAx>
        <c:axId val="92055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56960"/>
        <c:crosses val="autoZero"/>
        <c:auto val="1"/>
        <c:lblOffset val="100"/>
        <c:baseTimeUnit val="days"/>
      </c:dateAx>
      <c:valAx>
        <c:axId val="92056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554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70432"/>
        <c:axId val="83171968"/>
      </c:areaChart>
      <c:dateAx>
        <c:axId val="83170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71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7196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70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55648"/>
        <c:axId val="91757184"/>
      </c:areaChart>
      <c:dateAx>
        <c:axId val="91755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1757184"/>
        <c:crosses val="autoZero"/>
        <c:auto val="1"/>
        <c:lblOffset val="100"/>
        <c:baseTimeUnit val="days"/>
      </c:dateAx>
      <c:valAx>
        <c:axId val="917571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55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84576"/>
        <c:axId val="92186112"/>
      </c:areaChart>
      <c:dateAx>
        <c:axId val="92184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86112"/>
        <c:crosses val="autoZero"/>
        <c:auto val="1"/>
        <c:lblOffset val="100"/>
        <c:baseTimeUnit val="days"/>
      </c:dateAx>
      <c:valAx>
        <c:axId val="92186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845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79616"/>
        <c:axId val="92081152"/>
      </c:lineChart>
      <c:dateAx>
        <c:axId val="92079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81152"/>
        <c:crosses val="autoZero"/>
        <c:auto val="1"/>
        <c:lblOffset val="100"/>
        <c:baseTimeUnit val="days"/>
      </c:dateAx>
      <c:valAx>
        <c:axId val="9208115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796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42304"/>
        <c:axId val="95843840"/>
      </c:areaChart>
      <c:dateAx>
        <c:axId val="95842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843840"/>
        <c:crosses val="autoZero"/>
        <c:auto val="1"/>
        <c:lblOffset val="100"/>
        <c:baseTimeUnit val="days"/>
      </c:dateAx>
      <c:valAx>
        <c:axId val="9584384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84230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09760"/>
        <c:axId val="95911296"/>
      </c:areaChart>
      <c:dateAx>
        <c:axId val="95909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911296"/>
        <c:crosses val="autoZero"/>
        <c:auto val="1"/>
        <c:lblOffset val="100"/>
        <c:baseTimeUnit val="days"/>
      </c:dateAx>
      <c:valAx>
        <c:axId val="9591129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909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6448"/>
        <c:axId val="95577984"/>
      </c:areaChart>
      <c:dateAx>
        <c:axId val="95576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5577984"/>
        <c:crosses val="autoZero"/>
        <c:auto val="1"/>
        <c:lblOffset val="100"/>
        <c:baseTimeUnit val="days"/>
      </c:dateAx>
      <c:valAx>
        <c:axId val="9557798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57644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97952"/>
        <c:axId val="83199488"/>
      </c:areaChart>
      <c:dateAx>
        <c:axId val="831979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99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9948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97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24064"/>
        <c:axId val="83225600"/>
      </c:areaChart>
      <c:dateAx>
        <c:axId val="8322406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2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22560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240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03744"/>
        <c:axId val="83517824"/>
      </c:areaChart>
      <c:catAx>
        <c:axId val="835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17824"/>
        <c:crosses val="autoZero"/>
        <c:auto val="1"/>
        <c:lblAlgn val="ctr"/>
        <c:lblOffset val="100"/>
        <c:noMultiLvlLbl val="0"/>
      </c:catAx>
      <c:valAx>
        <c:axId val="8351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037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23936"/>
        <c:axId val="83625472"/>
      </c:areaChart>
      <c:dateAx>
        <c:axId val="836239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254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6254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23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9008"/>
        <c:axId val="83664896"/>
      </c:lineChart>
      <c:dateAx>
        <c:axId val="8365900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64896"/>
        <c:crosses val="autoZero"/>
        <c:auto val="1"/>
        <c:lblOffset val="100"/>
        <c:baseTimeUnit val="days"/>
      </c:dateAx>
      <c:valAx>
        <c:axId val="83664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5900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79104"/>
        <c:axId val="83680640"/>
      </c:lineChart>
      <c:dateAx>
        <c:axId val="836791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80640"/>
        <c:crosses val="autoZero"/>
        <c:auto val="1"/>
        <c:lblOffset val="100"/>
        <c:baseTimeUnit val="days"/>
      </c:dateAx>
      <c:valAx>
        <c:axId val="836806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7910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K7" sqref="K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09" t="s">
        <v>1015</v>
      </c>
      <c r="B1" s="409"/>
      <c r="C1" s="409"/>
      <c r="D1" s="409"/>
      <c r="E1" s="409"/>
      <c r="F1" s="409"/>
      <c r="G1" s="409"/>
      <c r="H1" s="409"/>
      <c r="I1" s="409"/>
      <c r="J1" s="139"/>
      <c r="K1" s="302"/>
      <c r="L1" s="177"/>
      <c r="M1" s="140"/>
    </row>
    <row r="2" spans="1:13" x14ac:dyDescent="0.25">
      <c r="A2" s="410" t="s">
        <v>21</v>
      </c>
      <c r="B2" s="410"/>
      <c r="C2" s="410"/>
      <c r="D2" s="410"/>
      <c r="E2" s="394">
        <v>43658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46660</v>
      </c>
      <c r="E5" s="296">
        <f>+IF(ISERROR(VLOOKUP($E$2,Cu!$A$5:$H$1642,7,0)),0,VLOOKUP($E$2,Cu!$A$5:$H$1642,7,0))</f>
        <v>120</v>
      </c>
      <c r="F5" s="291" t="s">
        <v>3</v>
      </c>
      <c r="G5" s="290">
        <f>+IF(ISERROR(VLOOKUP($E$2,Cu!$A$5:$H$1642,2,0)),0,VLOOKUP($E$2,Cu!$A$5:$H$1642,2,0))</f>
        <v>6786.7906305635397</v>
      </c>
      <c r="H5" s="290">
        <f>+IF(ISERROR(VLOOKUP($E$2,Cu!$A$5:$H$1642,4,0)),0,VLOOKUP($E$2,Cu!$A$5:$H$1642,4,0))</f>
        <v>5800.6757526184101</v>
      </c>
      <c r="I5" s="404">
        <f>+IF(ISERROR(VLOOKUP($E$2,Cu!$A$5:$H$1999,5,0)),0,VLOOKUP($E$2,Cu!$A$5:$H$1999,5,0))</f>
        <v>5925</v>
      </c>
      <c r="J5" s="387">
        <f>+IF(ISERROR(VLOOKUP($E$2,Cu!$A$5:$H$1642,8,0)),0,VLOOKUP($E$2,Cu!$A$5:$H$1642,8,0))</f>
        <v>62.5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16050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2334.5047068269355</v>
      </c>
      <c r="H6" s="290">
        <f>+IF(ISERROR(VLOOKUP($E$2,Pb!$A$5:$H$1987,4,0)),0,VLOOKUP($E$2,Pb!$A$5:$H$1987,4,0))</f>
        <v>1995.3031682281501</v>
      </c>
      <c r="I6" s="404">
        <f>+IF(ISERROR(VLOOKUP($E$2,Pb!$A$5:$H$1987,5,0)),0,VLOOKUP($E$2,Pb!$A$5:$H$1987,5,0))</f>
        <v>1950</v>
      </c>
      <c r="J6" s="387">
        <f>+IF(ISERROR(VLOOKUP($E$2,Pb!$A$5:$H$1642,8,0)),0,VLOOKUP($E$2,Pb!$A$5:$H$1642,8,0))</f>
        <v>-5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3611</v>
      </c>
      <c r="E7" s="296">
        <f>+IF(ISERROR(VLOOKUP($E$2,Ag!$A$5:$H$1986,7,0)),0,VLOOKUP($E$2,Ag!$A$5:$H$1986,7,0))</f>
        <v>-18</v>
      </c>
      <c r="F7" s="291" t="s">
        <v>6</v>
      </c>
      <c r="G7" s="290">
        <f>+IF(ISERROR(VLOOKUP($E$2,Ag!$A$5:$H$1517,2,0)),0,VLOOKUP($E$2,Ag!$A$5:$H$1517,2,0))</f>
        <v>525.22719603439646</v>
      </c>
      <c r="H7" s="290">
        <f>+IF(ISERROR(VLOOKUP($E$2,Ag!$A$5:$H$1517,4,0)),0,VLOOKUP($E$2,Ag!$A$5:$H$1517,4,0))</f>
        <v>448.91213336273205</v>
      </c>
      <c r="I7" s="404">
        <f>+IF(ISERROR(VLOOKUP($E$2,Ag!$A$5:$H$1517,5,0)),0,VLOOKUP($E$2,Ag!$A$5:$H$1517,5,0))</f>
        <v>485.8</v>
      </c>
      <c r="J7" s="387">
        <f>+IF(ISERROR(VLOOKUP($E$2,Ag!$A$5:$H$1642,8,0)),0,VLOOKUP($E$2,Ag!$A$5:$H$1642,8,0))</f>
        <v>-4.6599999999999682</v>
      </c>
      <c r="K7" s="222"/>
      <c r="L7" s="3"/>
      <c r="M7" s="147" t="s">
        <v>1039</v>
      </c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19130</v>
      </c>
      <c r="E8" s="296">
        <f>+IF(ISERROR(VLOOKUP($E$2,Zn!$A$5:$H$2994,7,0)),0,VLOOKUP($E$2,Zn!$A$5:$H$2994,7,0))</f>
        <v>-40</v>
      </c>
      <c r="F8" s="291" t="s">
        <v>3</v>
      </c>
      <c r="G8" s="290">
        <f>+IF(ISERROR(VLOOKUP($E$2,Zn!$A$5:$H$2994,2,0)),0,VLOOKUP($E$2,Zn!$A$5:$H$2994,2,0))</f>
        <v>2782.4968873270577</v>
      </c>
      <c r="H8" s="290">
        <f>+IF(ISERROR(VLOOKUP($E$2,Zn!$A$5:$H$2994,4,0)),0,VLOOKUP($E$2,Zn!$A$5:$H$2994,4,0))</f>
        <v>2378.2024678009043</v>
      </c>
      <c r="I8" s="404">
        <f>+IF(ISERROR(VLOOKUP($E$2,Zn!$A$5:$H$2994,5,0)),0,VLOOKUP($E$2,Zn!$A$5:$H$2994,5,0))</f>
        <v>2404</v>
      </c>
      <c r="J8" s="387">
        <f>+IF(ISERROR(VLOOKUP($E$2,Zn!$A$5:$H$1642,8,0)),0,VLOOKUP($E$2,Zn!$A$5:$H$1642,8,0))</f>
        <v>23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103650</v>
      </c>
      <c r="E9" s="296">
        <f>+IF(ISERROR(VLOOKUP($E$2,Ni!$A$6:$H$2996,7,0)),0,VLOOKUP($E$2,Ni!$A$6:$H$2996,7,0))</f>
        <v>350</v>
      </c>
      <c r="F9" s="291" t="s">
        <v>3</v>
      </c>
      <c r="G9" s="290">
        <f>+IF(ISERROR(VLOOKUP($E$2,Ni!$A$6:$H$2996,2,0)),0,VLOOKUP($E$2,Ni!$A$6:$H$2996,2,0))</f>
        <v>15076.100489882359</v>
      </c>
      <c r="H9" s="290">
        <f>+IF(ISERROR(VLOOKUP($E$2,Ni!$A$6:$H$2996,4,0)),0,VLOOKUP($E$2,Ni!$A$6:$H$2996,4,0))</f>
        <v>12885.555974258428</v>
      </c>
      <c r="I9" s="404">
        <f>+IF(ISERROR(VLOOKUP($E$2,Ni!$A$6:$H$2996,5,0)),0,VLOOKUP($E$2,Ni!$A$6:$H$2996,5,0))</f>
        <v>13909</v>
      </c>
      <c r="J9" s="387">
        <f>+IF(ISERROR(VLOOKUP($E$2,Ni!$A$5:$H$1642,8,0)),0,VLOOKUP($E$2,Ni!$A$5:$H$1642,8,0))</f>
        <v>1119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261.81361198059091</v>
      </c>
      <c r="H10" s="290">
        <f>+IF(ISERROR(VLOOKUP($E$2,Coke!$A$6:$H$2997,4,0)),0,VLOOKUP($E$2,Coke!$A$6:$H$2997,4,0))</f>
        <v>223.772317932129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4035</v>
      </c>
      <c r="E11" s="296">
        <f>+IF(ISERROR(VLOOKUP($E$2,Steel!$A$6:$H$2995,7,0)),0,VLOOKUP($E$2,Steel!$A$6:$H$2995,7,0))</f>
        <v>-10</v>
      </c>
      <c r="F11" s="291" t="s">
        <v>3</v>
      </c>
      <c r="G11" s="290">
        <f>+IF(ISERROR(VLOOKUP($E$2,Steel!$A$6:$H$2995,2,0)),0,VLOOKUP($E$2,Steel!$A$6:$H$2995,2,0))</f>
        <v>586.89884685649122</v>
      </c>
      <c r="H11" s="290">
        <f>+IF(ISERROR(VLOOKUP($E$2,Steel!$A$6:$H$2995,4,0)),0,VLOOKUP($E$2,Steel!$A$6:$H$2995,4,0))</f>
        <v>501.62294603118909</v>
      </c>
      <c r="I11" s="404">
        <f>+IF(ISERROR(VLOOKUP($E$2,Steel!$A$6:$H$2995,5,0)),0,VLOOKUP($E$2,Steel!$A$6:$H$2995,5,0))</f>
        <v>476</v>
      </c>
      <c r="J11" s="387">
        <f>+IF(ISERROR(VLOOKUP($E$2,Steel!$A$5:$H$1642,8,0)),0,VLOOKUP($E$2,Steel!$A$5:$H$1642,8,0))</f>
        <v>0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902</v>
      </c>
      <c r="E12" s="296">
        <f>+IF(ISERROR(VLOOKUP($E$2,'Quặng Sắt'!$A$6:$H$2995,7,0)),0,VLOOKUP($E$2,'Quặng Sắt'!$A$6:$H$2995,7,0))</f>
        <v>-11</v>
      </c>
      <c r="F12" s="291" t="s">
        <v>2</v>
      </c>
      <c r="G12" s="290">
        <f>+IF(ISERROR(VLOOKUP($E$2,'Quặng Sắt'!$A$6:$H$2995,2,0)),0,VLOOKUP($E$2,'Quặng Sắt'!$A$6:$H$2995,2,0))</f>
        <v>131.1977100036072</v>
      </c>
      <c r="H12" s="290">
        <f>+IF(ISERROR(VLOOKUP($E$2,'Quặng Sắt'!$A$6:$H$2995,4,0)),0,VLOOKUP($E$2,'Quặng Sắt'!$A$6:$H$2995,4,0))</f>
        <v>112.13479487487795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3406</v>
      </c>
      <c r="E16" s="411" t="s">
        <v>1000</v>
      </c>
      <c r="F16" s="411"/>
      <c r="G16" s="411"/>
      <c r="H16" s="411"/>
      <c r="I16" s="411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1" t="s">
        <v>1003</v>
      </c>
      <c r="F17" s="411"/>
      <c r="G17" s="411"/>
      <c r="H17" s="411"/>
      <c r="I17" s="411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6.8751199999999999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2" t="s">
        <v>17</v>
      </c>
      <c r="B19" s="412"/>
      <c r="C19" s="412"/>
      <c r="D19" s="412"/>
      <c r="E19" s="412"/>
      <c r="F19" s="412"/>
      <c r="G19" s="412"/>
      <c r="H19" s="412"/>
      <c r="I19" s="412"/>
    </row>
    <row r="20" spans="1:12" ht="15.75" customHeight="1" x14ac:dyDescent="0.25">
      <c r="A20" s="406" t="s">
        <v>656</v>
      </c>
      <c r="B20" s="407"/>
      <c r="C20" s="406" t="s">
        <v>18</v>
      </c>
      <c r="D20" s="408"/>
      <c r="E20" s="408"/>
      <c r="F20" s="408"/>
      <c r="G20" s="408"/>
      <c r="H20" s="408"/>
      <c r="I20" s="408"/>
    </row>
    <row r="35" spans="1:12" ht="15" customHeight="1" x14ac:dyDescent="0.25">
      <c r="A35" s="413" t="s">
        <v>657</v>
      </c>
      <c r="B35" s="413"/>
      <c r="C35" s="414" t="s">
        <v>4</v>
      </c>
      <c r="D35" s="414"/>
      <c r="E35" s="414"/>
      <c r="F35" s="414"/>
      <c r="G35" s="414"/>
      <c r="H35" s="414"/>
      <c r="I35" s="414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3" t="s">
        <v>705</v>
      </c>
      <c r="B50" s="413"/>
      <c r="C50" s="414" t="s">
        <v>706</v>
      </c>
      <c r="D50" s="414"/>
      <c r="E50" s="414"/>
      <c r="F50" s="414"/>
      <c r="G50" s="414"/>
      <c r="H50" s="414"/>
      <c r="I50" s="414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3" t="s">
        <v>721</v>
      </c>
      <c r="B68" s="413"/>
      <c r="C68" s="414" t="s">
        <v>722</v>
      </c>
      <c r="D68" s="414"/>
      <c r="E68" s="414"/>
      <c r="F68" s="414"/>
      <c r="G68" s="414"/>
      <c r="H68" s="414"/>
      <c r="I68" s="414"/>
    </row>
    <row r="83" spans="1:9" x14ac:dyDescent="0.25">
      <c r="A83" s="413" t="s">
        <v>759</v>
      </c>
      <c r="B83" s="413"/>
      <c r="C83" s="414" t="s">
        <v>760</v>
      </c>
      <c r="D83" s="414"/>
      <c r="E83" s="414"/>
      <c r="F83" s="414"/>
      <c r="G83" s="414"/>
      <c r="H83" s="414"/>
      <c r="I83" s="414"/>
    </row>
    <row r="101" spans="1:9" x14ac:dyDescent="0.25">
      <c r="A101" s="415" t="s">
        <v>1025</v>
      </c>
      <c r="B101" s="415"/>
      <c r="C101" s="415"/>
      <c r="D101" s="415"/>
      <c r="E101" s="415"/>
      <c r="F101" s="415"/>
      <c r="G101" s="415"/>
      <c r="H101" s="415"/>
      <c r="I101" s="415"/>
    </row>
    <row r="116" spans="1:9" x14ac:dyDescent="0.25">
      <c r="A116" s="415" t="s">
        <v>1026</v>
      </c>
      <c r="B116" s="415"/>
      <c r="C116" s="415"/>
      <c r="D116" s="415"/>
      <c r="E116" s="415"/>
      <c r="F116" s="415"/>
      <c r="G116" s="415"/>
      <c r="H116" s="415"/>
      <c r="I116" s="415"/>
    </row>
    <row r="129" spans="1:9" x14ac:dyDescent="0.25">
      <c r="A129" s="415" t="s">
        <v>1005</v>
      </c>
      <c r="B129" s="415"/>
      <c r="C129" s="415"/>
      <c r="D129" s="415"/>
      <c r="E129" s="415"/>
      <c r="F129" s="415"/>
      <c r="G129" s="415"/>
      <c r="H129" s="415"/>
      <c r="I129" s="415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5"/>
  <sheetViews>
    <sheetView workbookViewId="0">
      <pane ySplit="3" topLeftCell="A1111" activePane="bottomLeft" state="frozen"/>
      <selection pane="bottomLeft" activeCell="G1127" sqref="G1127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2" activePane="bottomLeft" state="frozen"/>
      <selection pane="bottomLeft" activeCell="G604" sqref="G604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133"/>
      <c r="B607" s="297"/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72" activePane="bottomLeft" state="frozen"/>
      <selection pane="bottomLeft" activeCell="H492" sqref="H492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428"/>
      <c r="B487" s="429"/>
    </row>
    <row r="488" spans="1:2" x14ac:dyDescent="0.25">
      <c r="A488" s="428"/>
      <c r="B488" s="429"/>
    </row>
    <row r="489" spans="1:2" x14ac:dyDescent="0.25">
      <c r="A489" s="428"/>
      <c r="B489" s="429"/>
    </row>
    <row r="490" spans="1:2" x14ac:dyDescent="0.25">
      <c r="A490" s="428"/>
      <c r="B490" s="429"/>
    </row>
    <row r="491" spans="1:2" x14ac:dyDescent="0.25">
      <c r="A491" s="428"/>
      <c r="B491" s="429"/>
    </row>
    <row r="492" spans="1:2" x14ac:dyDescent="0.25">
      <c r="A492" s="428"/>
      <c r="B492" s="429"/>
    </row>
    <row r="493" spans="1:2" x14ac:dyDescent="0.25">
      <c r="A493" s="428"/>
      <c r="B493" s="429"/>
    </row>
    <row r="494" spans="1:2" x14ac:dyDescent="0.25">
      <c r="A494" s="428"/>
      <c r="B494" s="429"/>
    </row>
    <row r="495" spans="1:2" x14ac:dyDescent="0.25">
      <c r="A495" s="428"/>
      <c r="B495" s="429"/>
    </row>
    <row r="496" spans="1:2" x14ac:dyDescent="0.25">
      <c r="A496" s="428"/>
      <c r="B496" s="429"/>
    </row>
    <row r="497" spans="1:2" x14ac:dyDescent="0.25">
      <c r="A497" s="428"/>
      <c r="B497" s="429"/>
    </row>
    <row r="498" spans="1:2" x14ac:dyDescent="0.25">
      <c r="A498" s="428"/>
      <c r="B498" s="429"/>
    </row>
    <row r="499" spans="1:2" x14ac:dyDescent="0.25">
      <c r="A499" s="428"/>
      <c r="B499" s="429"/>
    </row>
    <row r="500" spans="1:2" x14ac:dyDescent="0.25">
      <c r="A500" s="428"/>
      <c r="B500" s="429"/>
    </row>
    <row r="501" spans="1:2" x14ac:dyDescent="0.25">
      <c r="A501" s="428"/>
      <c r="B501" s="429"/>
    </row>
    <row r="502" spans="1:2" x14ac:dyDescent="0.25">
      <c r="A502" s="428"/>
      <c r="B502" s="429"/>
    </row>
    <row r="503" spans="1:2" x14ac:dyDescent="0.25">
      <c r="A503" s="428"/>
      <c r="B503" s="429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5" activePane="bottomLeft" state="frozen"/>
      <selection pane="bottomLeft" activeCell="K1332" sqref="K1332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7" t="s">
        <v>750</v>
      </c>
      <c r="C3" s="418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5925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39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39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39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39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181"/>
      <c r="B1340" s="37"/>
      <c r="C1340" s="231"/>
      <c r="D1340" s="37"/>
      <c r="E1340" s="231"/>
      <c r="F1340" s="37"/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6" activePane="bottomLeft" state="frozen"/>
      <selection pane="bottomLeft" activeCell="B1336" sqref="B1336:B1337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7" t="s">
        <v>659</v>
      </c>
      <c r="C3" s="418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7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7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37" si="59">+IF(F1329=0,"",C1329/F1329)</f>
        <v>2351.2215433039687</v>
      </c>
      <c r="C1329" s="37">
        <v>16150</v>
      </c>
      <c r="D1329" s="37">
        <f t="shared" ref="D1329:D1337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181"/>
      <c r="B1338" s="37"/>
      <c r="C1338" s="37"/>
      <c r="D1338" s="37"/>
      <c r="E1338" s="37"/>
      <c r="F1338" s="51"/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3" activePane="bottomLeft" state="frozen"/>
      <selection pane="bottomLeft" activeCell="B1336" sqref="B1336:B1337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7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7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7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7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4"/>
      <c r="B1338" s="20"/>
      <c r="C1338" s="221"/>
      <c r="D1338" s="20"/>
      <c r="E1338" s="20"/>
      <c r="F1338" s="47"/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4"/>
  <sheetViews>
    <sheetView zoomScale="85" zoomScaleNormal="85" workbookViewId="0">
      <pane ySplit="4" topLeftCell="A1326" activePane="bottomLeft" state="frozen"/>
      <selection pane="bottomLeft" activeCell="E1339" sqref="E1339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2378.2024678009043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4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4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4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4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"/>
  <sheetViews>
    <sheetView zoomScale="115" zoomScaleNormal="115" workbookViewId="0">
      <pane ySplit="5" topLeftCell="A875" activePane="bottomLeft" state="frozen"/>
      <selection pane="bottomLeft" activeCell="H886" sqref="H886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1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1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1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1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I216" sqref="I216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6" si="38">+IF(F198=0,"",C198/F198)</f>
        <v>259.72002181648185</v>
      </c>
      <c r="C198" s="333">
        <v>1800</v>
      </c>
      <c r="D198" s="1">
        <f t="shared" ref="D198:D216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16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C34" sqref="C34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7" t="s">
        <v>1034</v>
      </c>
      <c r="C3" s="418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1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1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>+IF(F27=0,"",C27/F27)</f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>+IF(F28=0,"",C28/F28)</f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>+IF(F29=0,"",C29/F29)</f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>+IF(F30=0,"",C30/F30)</f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>+IF(F31=0,"",C31/F31)</f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x14ac:dyDescent="0.25">
      <c r="A32" s="430"/>
      <c r="B32" s="392"/>
      <c r="C32" s="392"/>
      <c r="D32" s="392"/>
      <c r="E32" s="392"/>
      <c r="F32" s="392"/>
      <c r="G32" s="392"/>
    </row>
    <row r="33" spans="1:7" x14ac:dyDescent="0.25">
      <c r="A33" s="430"/>
      <c r="B33" s="392"/>
      <c r="C33" s="392"/>
      <c r="D33" s="392"/>
      <c r="E33" s="392"/>
      <c r="F33" s="392"/>
      <c r="G33" s="392"/>
    </row>
    <row r="34" spans="1:7" x14ac:dyDescent="0.25">
      <c r="A34" s="430"/>
      <c r="B34" s="392"/>
      <c r="C34" s="392"/>
      <c r="D34" s="392"/>
      <c r="E34" s="392"/>
      <c r="F34" s="392"/>
      <c r="G34" s="392"/>
    </row>
    <row r="35" spans="1:7" x14ac:dyDescent="0.25">
      <c r="A35" s="430"/>
      <c r="B35" s="392"/>
      <c r="C35" s="392"/>
      <c r="D35" s="392"/>
      <c r="E35" s="392"/>
      <c r="F35" s="392"/>
      <c r="G35" s="392"/>
    </row>
    <row r="36" spans="1:7" x14ac:dyDescent="0.25">
      <c r="A36" s="430"/>
      <c r="B36" s="392"/>
      <c r="C36" s="392"/>
      <c r="D36" s="392"/>
      <c r="E36" s="392"/>
      <c r="F36" s="392"/>
      <c r="G36" s="392"/>
    </row>
    <row r="37" spans="1:7" x14ac:dyDescent="0.25">
      <c r="A37" s="430"/>
      <c r="B37" s="392"/>
      <c r="C37" s="392"/>
      <c r="D37" s="392"/>
      <c r="E37" s="392"/>
      <c r="F37" s="392"/>
      <c r="G37" s="392"/>
    </row>
    <row r="38" spans="1:7" x14ac:dyDescent="0.25">
      <c r="A38" s="430"/>
      <c r="B38" s="392"/>
      <c r="C38" s="392"/>
      <c r="D38" s="392"/>
      <c r="E38" s="392"/>
      <c r="F38" s="392"/>
      <c r="G38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workbookViewId="0">
      <pane xSplit="1" ySplit="5" topLeftCell="B197" activePane="bottomRight" state="frozen"/>
      <selection pane="topRight" activeCell="B1" sqref="B1"/>
      <selection pane="bottomLeft" activeCell="A6" sqref="A6"/>
      <selection pane="bottomRight" activeCell="L204" sqref="L204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3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3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3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3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2019-07-12T04:01:46Z</dcterms:modified>
</cp:coreProperties>
</file>