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0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<sst xmlns="http://schemas.openxmlformats.org/spreadsheetml/2006/main" count="4615" uniqueCount="1039">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</sst>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165" fontId="26" fillId="0" borderId="1" xfId="0" applyNumberFormat="1" applyFont="1" applyBorder="1"/>
    <xf numFmtId="165" fontId="18" fillId="0" borderId="1" xfId="0" applyNumberFormat="1" applyFont="1" applyBorder="1"/>
    <xf numFmtId="43" fontId="18" fillId="0" borderId="1" xfId="1" applyFont="1" applyBorder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28352"/>
        <c:axId val="36629888"/>
      </c:areaChart>
      <c:dateAx>
        <c:axId val="366283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66298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366298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6283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89568"/>
        <c:axId val="49799552"/>
      </c:areaChart>
      <c:dateAx>
        <c:axId val="497895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7995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979955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7895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82976"/>
        <c:axId val="83584512"/>
      </c:areaChart>
      <c:dateAx>
        <c:axId val="8358297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84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58451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5829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16896"/>
        <c:axId val="83618432"/>
      </c:areaChart>
      <c:dateAx>
        <c:axId val="836168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18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618432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168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43008"/>
        <c:axId val="83677568"/>
      </c:areaChart>
      <c:dateAx>
        <c:axId val="8364300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77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6775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430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93568"/>
        <c:axId val="83695104"/>
      </c:areaChart>
      <c:dateAx>
        <c:axId val="8369356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9510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69510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935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75744"/>
        <c:axId val="46177280"/>
      </c:areaChart>
      <c:dateAx>
        <c:axId val="46175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6177280"/>
        <c:crosses val="autoZero"/>
        <c:auto val="1"/>
        <c:lblOffset val="100"/>
        <c:baseTimeUnit val="days"/>
      </c:dateAx>
      <c:valAx>
        <c:axId val="4617728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617574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93664"/>
        <c:axId val="84419328"/>
      </c:areaChart>
      <c:dateAx>
        <c:axId val="461936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19328"/>
        <c:crosses val="autoZero"/>
        <c:auto val="1"/>
        <c:lblOffset val="100"/>
        <c:baseTimeUnit val="days"/>
      </c:dateAx>
      <c:valAx>
        <c:axId val="844193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61936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48000"/>
        <c:axId val="84449536"/>
      </c:areaChart>
      <c:dateAx>
        <c:axId val="844480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49536"/>
        <c:crosses val="autoZero"/>
        <c:auto val="1"/>
        <c:lblOffset val="100"/>
        <c:baseTimeUnit val="days"/>
      </c:dateAx>
      <c:valAx>
        <c:axId val="844495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480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19936"/>
        <c:axId val="84538112"/>
      </c:areaChart>
      <c:dateAx>
        <c:axId val="845199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38112"/>
        <c:crosses val="autoZero"/>
        <c:auto val="1"/>
        <c:lblOffset val="100"/>
        <c:baseTimeUnit val="days"/>
      </c:dateAx>
      <c:valAx>
        <c:axId val="8453811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199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92224"/>
        <c:axId val="44693760"/>
      </c:lineChart>
      <c:dateAx>
        <c:axId val="44692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693760"/>
        <c:crosses val="autoZero"/>
        <c:auto val="1"/>
        <c:lblOffset val="100"/>
        <c:baseTimeUnit val="days"/>
      </c:dateAx>
      <c:valAx>
        <c:axId val="446937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69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01152"/>
        <c:axId val="49623808"/>
      </c:areaChart>
      <c:dateAx>
        <c:axId val="4600115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62380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962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011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93088"/>
        <c:axId val="85598976"/>
      </c:areaChart>
      <c:dateAx>
        <c:axId val="85593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598976"/>
        <c:crosses val="autoZero"/>
        <c:auto val="1"/>
        <c:lblOffset val="100"/>
        <c:baseTimeUnit val="days"/>
      </c:dateAx>
      <c:valAx>
        <c:axId val="855989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5930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39936"/>
        <c:axId val="85641472"/>
      </c:areaChart>
      <c:dateAx>
        <c:axId val="856399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641472"/>
        <c:crosses val="autoZero"/>
        <c:auto val="1"/>
        <c:lblOffset val="100"/>
        <c:baseTimeUnit val="days"/>
      </c:dateAx>
      <c:valAx>
        <c:axId val="8564147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399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27488"/>
        <c:axId val="85729280"/>
      </c:barChart>
      <c:dateAx>
        <c:axId val="857274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29280"/>
        <c:crosses val="autoZero"/>
        <c:auto val="1"/>
        <c:lblOffset val="100"/>
        <c:baseTimeUnit val="days"/>
      </c:dateAx>
      <c:valAx>
        <c:axId val="857292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2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52640"/>
        <c:axId val="86354176"/>
      </c:areaChart>
      <c:dateAx>
        <c:axId val="86352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6354176"/>
        <c:crosses val="autoZero"/>
        <c:auto val="1"/>
        <c:lblOffset val="100"/>
        <c:baseTimeUnit val="days"/>
      </c:dateAx>
      <c:valAx>
        <c:axId val="8635417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35264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66464"/>
        <c:axId val="85393408"/>
      </c:areaChart>
      <c:dateAx>
        <c:axId val="86366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393408"/>
        <c:crosses val="autoZero"/>
        <c:auto val="1"/>
        <c:lblOffset val="100"/>
        <c:baseTimeUnit val="days"/>
      </c:dateAx>
      <c:valAx>
        <c:axId val="8539340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3664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08000"/>
        <c:axId val="85409792"/>
      </c:lineChart>
      <c:catAx>
        <c:axId val="85408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409792"/>
        <c:crosses val="autoZero"/>
        <c:auto val="1"/>
        <c:lblAlgn val="ctr"/>
        <c:lblOffset val="100"/>
        <c:noMultiLvlLbl val="0"/>
      </c:catAx>
      <c:valAx>
        <c:axId val="8540979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40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38464"/>
        <c:axId val="85440000"/>
      </c:lineChart>
      <c:dateAx>
        <c:axId val="85438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440000"/>
        <c:crosses val="autoZero"/>
        <c:auto val="1"/>
        <c:lblOffset val="100"/>
        <c:baseTimeUnit val="days"/>
      </c:dateAx>
      <c:valAx>
        <c:axId val="854400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43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91648"/>
        <c:axId val="86093184"/>
      </c:areaChart>
      <c:dateAx>
        <c:axId val="86091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093184"/>
        <c:crosses val="autoZero"/>
        <c:auto val="1"/>
        <c:lblOffset val="100"/>
        <c:baseTimeUnit val="days"/>
      </c:dateAx>
      <c:valAx>
        <c:axId val="8609318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9164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257024"/>
        <c:axId val="86267008"/>
      </c:areaChart>
      <c:dateAx>
        <c:axId val="86257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267008"/>
        <c:crosses val="autoZero"/>
        <c:auto val="1"/>
        <c:lblOffset val="100"/>
        <c:baseTimeUnit val="days"/>
      </c:dateAx>
      <c:valAx>
        <c:axId val="862670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570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91584"/>
        <c:axId val="86293120"/>
      </c:lineChart>
      <c:dateAx>
        <c:axId val="862915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93120"/>
        <c:crosses val="autoZero"/>
        <c:auto val="1"/>
        <c:lblOffset val="100"/>
        <c:baseTimeUnit val="days"/>
      </c:dateAx>
      <c:valAx>
        <c:axId val="862931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91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38720"/>
        <c:axId val="45840256"/>
      </c:areaChart>
      <c:dateAx>
        <c:axId val="458387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8402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584025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8387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69344"/>
        <c:axId val="86570880"/>
      </c:areaChart>
      <c:dateAx>
        <c:axId val="86569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6570880"/>
        <c:crosses val="autoZero"/>
        <c:auto val="1"/>
        <c:lblOffset val="100"/>
        <c:baseTimeUnit val="days"/>
      </c:dateAx>
      <c:valAx>
        <c:axId val="865708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5693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51072"/>
        <c:axId val="91652864"/>
      </c:areaChart>
      <c:dateAx>
        <c:axId val="916510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652864"/>
        <c:crosses val="autoZero"/>
        <c:auto val="1"/>
        <c:lblOffset val="100"/>
        <c:baseTimeUnit val="days"/>
      </c:dateAx>
      <c:valAx>
        <c:axId val="916528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510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2048"/>
        <c:axId val="91363584"/>
      </c:lineChart>
      <c:dateAx>
        <c:axId val="91362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63584"/>
        <c:crosses val="autoZero"/>
        <c:auto val="1"/>
        <c:lblOffset val="100"/>
        <c:baseTimeUnit val="days"/>
      </c:dateAx>
      <c:valAx>
        <c:axId val="9136358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620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42176"/>
        <c:axId val="91448064"/>
      </c:areaChart>
      <c:dateAx>
        <c:axId val="91442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448064"/>
        <c:crosses val="autoZero"/>
        <c:auto val="1"/>
        <c:lblOffset val="100"/>
        <c:baseTimeUnit val="days"/>
      </c:dateAx>
      <c:valAx>
        <c:axId val="9144806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4217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12000"/>
        <c:axId val="92113536"/>
      </c:areaChart>
      <c:dateAx>
        <c:axId val="921120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113536"/>
        <c:crosses val="autoZero"/>
        <c:auto val="1"/>
        <c:lblOffset val="100"/>
        <c:baseTimeUnit val="days"/>
      </c:dateAx>
      <c:valAx>
        <c:axId val="9211353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1120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42976"/>
        <c:axId val="92034176"/>
      </c:areaChart>
      <c:dateAx>
        <c:axId val="92142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034176"/>
        <c:crosses val="autoZero"/>
        <c:auto val="1"/>
        <c:lblOffset val="100"/>
        <c:baseTimeUnit val="days"/>
      </c:dateAx>
      <c:valAx>
        <c:axId val="92034176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14297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68544"/>
        <c:axId val="45870080"/>
      </c:areaChart>
      <c:dateAx>
        <c:axId val="458685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870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587008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8685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86592"/>
        <c:axId val="46688128"/>
      </c:areaChart>
      <c:dateAx>
        <c:axId val="46686592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6881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68812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6865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00416"/>
        <c:axId val="46701952"/>
      </c:areaChart>
      <c:catAx>
        <c:axId val="467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701952"/>
        <c:crosses val="autoZero"/>
        <c:auto val="1"/>
        <c:lblAlgn val="ctr"/>
        <c:lblOffset val="100"/>
        <c:noMultiLvlLbl val="0"/>
      </c:catAx>
      <c:valAx>
        <c:axId val="4670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7004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03968"/>
        <c:axId val="46813952"/>
      </c:areaChart>
      <c:dateAx>
        <c:axId val="468039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81395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681395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8039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24832"/>
        <c:axId val="46855296"/>
      </c:lineChart>
      <c:dateAx>
        <c:axId val="4682483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855296"/>
        <c:crosses val="autoZero"/>
        <c:auto val="1"/>
        <c:lblOffset val="100"/>
        <c:baseTimeUnit val="days"/>
      </c:dateAx>
      <c:valAx>
        <c:axId val="468552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82483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1648"/>
        <c:axId val="49773184"/>
      </c:lineChart>
      <c:dateAx>
        <c:axId val="4977164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773184"/>
        <c:crosses val="autoZero"/>
        <c:auto val="1"/>
        <c:lblOffset val="100"/>
        <c:baseTimeUnit val="days"/>
      </c:dateAx>
      <c:valAx>
        <c:axId val="497731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77164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8" sqref="L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2" t="s">
        <v>1015</v>
      </c>
      <c r="B1" s="412"/>
      <c r="C1" s="412"/>
      <c r="D1" s="412"/>
      <c r="E1" s="412"/>
      <c r="F1" s="412"/>
      <c r="G1" s="412"/>
      <c r="H1" s="412"/>
      <c r="I1" s="412"/>
      <c r="J1" s="139"/>
      <c r="K1" s="302"/>
      <c r="L1" s="177"/>
      <c r="M1" s="140"/>
    </row>
    <row r="2" spans="1:13" x14ac:dyDescent="0.25">
      <c r="A2" s="413" t="s">
        <v>21</v>
      </c>
      <c r="B2" s="413"/>
      <c r="C2" s="413"/>
      <c r="D2" s="413"/>
      <c r="E2" s="394">
        <v>43656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45870</v>
      </c>
      <c r="E5" s="296">
        <f>+IF(ISERROR(VLOOKUP($E$2,Cu!$A$5:$H$1642,7,0)),0,VLOOKUP($E$2,Cu!$A$5:$H$1642,7,0))</f>
        <v>-335</v>
      </c>
      <c r="F5" s="291" t="s">
        <v>3</v>
      </c>
      <c r="G5" s="290">
        <f>+IF(ISERROR(VLOOKUP($E$2,Cu!$A$5:$H$1642,2,0)),0,VLOOKUP($E$2,Cu!$A$5:$H$1642,2,0))</f>
        <v>6657.8031426804801</v>
      </c>
      <c r="H5" s="290">
        <f>+IF(ISERROR(VLOOKUP($E$2,Cu!$A$5:$H$1642,4,0)),0,VLOOKUP($E$2,Cu!$A$5:$H$1642,4,0))</f>
        <v>5690.4300364790433</v>
      </c>
      <c r="I5" s="407">
        <f>+IF(ISERROR(VLOOKUP($E$2,Cu!$A$5:$H$1999,5,0)),0,VLOOKUP($E$2,Cu!$A$5:$H$1999,5,0))</f>
        <v>5805</v>
      </c>
      <c r="J5" s="387">
        <f>+IF(ISERROR(VLOOKUP($E$2,Cu!$A$5:$H$1642,8,0)),0,VLOOKUP($E$2,Cu!$A$5:$H$1642,8,0))</f>
        <v>-107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15850</v>
      </c>
      <c r="E6" s="296">
        <f>+IF(ISERROR(VLOOKUP($E$2,Pb!$A$5:$H$1987,7,0)),0,VLOOKUP($E$2,Pb!$A$5:$H$1987,7,0))</f>
        <v>0</v>
      </c>
      <c r="F6" s="291" t="s">
        <v>3</v>
      </c>
      <c r="G6" s="290">
        <f>+IF(ISERROR(VLOOKUP($E$2,Pb!$A$5:$H$1987,2,0)),0,VLOOKUP($E$2,Pb!$A$5:$H$1987,2,0))</f>
        <v>2300.5489385542974</v>
      </c>
      <c r="H6" s="290">
        <f>+IF(ISERROR(VLOOKUP($E$2,Pb!$A$5:$H$1987,4,0)),0,VLOOKUP($E$2,Pb!$A$5:$H$1987,4,0))</f>
        <v>1966.2811440635021</v>
      </c>
      <c r="I6" s="407">
        <f>+IF(ISERROR(VLOOKUP($E$2,Pb!$A$5:$H$1987,5,0)),0,VLOOKUP($E$2,Pb!$A$5:$H$1987,5,0))</f>
        <v>1901.5</v>
      </c>
      <c r="J6" s="387">
        <f>+IF(ISERROR(VLOOKUP($E$2,Pb!$A$5:$H$1642,8,0)),0,VLOOKUP($E$2,Pb!$A$5:$H$1642,8,0))</f>
        <v>17.5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3599</v>
      </c>
      <c r="E7" s="296">
        <f>+IF(ISERROR(VLOOKUP($E$2,Ag!$A$5:$H$1986,7,0)),0,VLOOKUP($E$2,Ag!$A$5:$H$1986,7,0))</f>
        <v>10</v>
      </c>
      <c r="F7" s="291" t="s">
        <v>6</v>
      </c>
      <c r="G7" s="290">
        <f>+IF(ISERROR(VLOOKUP($E$2,Ag!$A$5:$H$1517,2,0)),0,VLOOKUP($E$2,Ag!$A$5:$H$1517,2,0))</f>
        <v>522.37701134743952</v>
      </c>
      <c r="H7" s="290">
        <f>+IF(ISERROR(VLOOKUP($E$2,Ag!$A$5:$H$1517,4,0)),0,VLOOKUP($E$2,Ag!$A$5:$H$1517,4,0))</f>
        <v>446.47607807473469</v>
      </c>
      <c r="I7" s="407">
        <f>+IF(ISERROR(VLOOKUP($E$2,Ag!$A$5:$H$1517,5,0)),0,VLOOKUP($E$2,Ag!$A$5:$H$1517,5,0))</f>
        <v>484.19</v>
      </c>
      <c r="J7" s="387">
        <f>+IF(ISERROR(VLOOKUP($E$2,Ag!$A$5:$H$1642,8,0)),0,VLOOKUP($E$2,Ag!$A$5:$H$1642,8,0))</f>
        <v>2.089999999999975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19150</v>
      </c>
      <c r="E8" s="296">
        <f>+IF(ISERROR(VLOOKUP($E$2,Zn!$A$5:$H$2994,7,0)),0,VLOOKUP($E$2,Zn!$A$5:$H$2994,7,0))</f>
        <v>-210</v>
      </c>
      <c r="F8" s="291" t="s">
        <v>3</v>
      </c>
      <c r="G8" s="290">
        <f>+IF(ISERROR(VLOOKUP($E$2,Zn!$A$5:$H$2994,2,0)),0,VLOOKUP($E$2,Zn!$A$5:$H$2994,2,0))</f>
        <v>2779.527581912605</v>
      </c>
      <c r="H8" s="290">
        <f>+IF(ISERROR(VLOOKUP($E$2,Zn!$A$5:$H$2994,4,0)),0,VLOOKUP($E$2,Zn!$A$5:$H$2994,4,0))</f>
        <v>2375.6645999253037</v>
      </c>
      <c r="I8" s="407">
        <f>+IF(ISERROR(VLOOKUP($E$2,Zn!$A$5:$H$2994,5,0)),0,VLOOKUP($E$2,Zn!$A$5:$H$2994,5,0))</f>
        <v>2372</v>
      </c>
      <c r="J8" s="387">
        <f>+IF(ISERROR(VLOOKUP($E$2,Zn!$A$5:$H$1642,8,0)),0,VLOOKUP($E$2,Zn!$A$5:$H$1642,8,0))</f>
        <v>-20</v>
      </c>
      <c r="K8" s="222"/>
      <c r="L8" s="3"/>
      <c r="M8" s="408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102900</v>
      </c>
      <c r="E9" s="296">
        <f>+IF(ISERROR(VLOOKUP($E$2,Ni!$A$6:$H$2996,7,0)),0,VLOOKUP($E$2,Ni!$A$6:$H$2996,7,0))</f>
        <v>1900</v>
      </c>
      <c r="F9" s="291" t="s">
        <v>3</v>
      </c>
      <c r="G9" s="290">
        <f>+IF(ISERROR(VLOOKUP($E$2,Ni!$A$6:$H$2996,2,0)),0,VLOOKUP($E$2,Ni!$A$6:$H$2996,2,0))</f>
        <v>14935.424970172693</v>
      </c>
      <c r="H9" s="290">
        <f>+IF(ISERROR(VLOOKUP($E$2,Ni!$A$6:$H$2996,4,0)),0,VLOOKUP($E$2,Ni!$A$6:$H$2996,4,0))</f>
        <v>12765.32048732709</v>
      </c>
      <c r="I9" s="407">
        <f>+IF(ISERROR(VLOOKUP($E$2,Ni!$A$6:$H$2996,5,0)),0,VLOOKUP($E$2,Ni!$A$6:$H$2996,5,0))</f>
        <v>12560</v>
      </c>
      <c r="J9" s="387">
        <f>+IF(ISERROR(VLOOKUP($E$2,Ni!$A$5:$H$1642,8,0)),0,VLOOKUP($E$2,Ni!$A$5:$H$1642,8,0))</f>
        <v>35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261.26107819544069</v>
      </c>
      <c r="H10" s="290">
        <f>+IF(ISERROR(VLOOKUP($E$2,Coke!$A$6:$H$2997,4,0)),0,VLOOKUP($E$2,Coke!$A$6:$H$2997,4,0))</f>
        <v>223.30006683370999</v>
      </c>
      <c r="I10" s="407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4065</v>
      </c>
      <c r="E11" s="296">
        <f>+IF(ISERROR(VLOOKUP($E$2,Steel!$A$6:$H$2995,7,0)),0,VLOOKUP($E$2,Steel!$A$6:$H$2995,7,0))</f>
        <v>40</v>
      </c>
      <c r="F11" s="291" t="s">
        <v>3</v>
      </c>
      <c r="G11" s="290">
        <f>+IF(ISERROR(VLOOKUP($E$2,Steel!$A$6:$H$2995,2,0)),0,VLOOKUP($E$2,Steel!$A$6:$H$2995,2,0))</f>
        <v>590.01460159137025</v>
      </c>
      <c r="H11" s="290">
        <f>+IF(ISERROR(VLOOKUP($E$2,Steel!$A$6:$H$2995,4,0)),0,VLOOKUP($E$2,Steel!$A$6:$H$2995,4,0))</f>
        <v>504.28598426612842</v>
      </c>
      <c r="I11" s="407">
        <f>+IF(ISERROR(VLOOKUP($E$2,Steel!$A$6:$H$2995,5,0)),0,VLOOKUP($E$2,Steel!$A$6:$H$2995,5,0))</f>
        <v>480.5</v>
      </c>
      <c r="J11" s="387">
        <f>+IF(ISERROR(VLOOKUP($E$2,Steel!$A$5:$H$1642,8,0)),0,VLOOKUP($E$2,Steel!$A$5:$H$1642,8,0))</f>
        <v>2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917</v>
      </c>
      <c r="E12" s="296">
        <f>+IF(ISERROR(VLOOKUP($E$2,'Quặng Sắt'!$A$6:$H$2995,7,0)),0,VLOOKUP($E$2,'Quặng Sắt'!$A$6:$H$2995,7,0))</f>
        <v>20</v>
      </c>
      <c r="F12" s="291" t="s">
        <v>2</v>
      </c>
      <c r="G12" s="290">
        <f>+IF(ISERROR(VLOOKUP($E$2,'Quặng Sắt'!$A$6:$H$2995,2,0)),0,VLOOKUP($E$2,'Quặng Sắt'!$A$6:$H$2995,2,0))</f>
        <v>133.09800483623283</v>
      </c>
      <c r="H12" s="290">
        <f>+IF(ISERROR(VLOOKUP($E$2,'Quặng Sắt'!$A$6:$H$2995,4,0)),0,VLOOKUP($E$2,'Quặng Sắt'!$A$6:$H$2995,4,0))</f>
        <v>113.7589784925067</v>
      </c>
      <c r="I12" s="407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3402</v>
      </c>
      <c r="E16" s="414" t="s">
        <v>1000</v>
      </c>
      <c r="F16" s="414"/>
      <c r="G16" s="414"/>
      <c r="H16" s="414"/>
      <c r="I16" s="414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23280</v>
      </c>
      <c r="E17" s="414" t="s">
        <v>1003</v>
      </c>
      <c r="F17" s="414"/>
      <c r="G17" s="414"/>
      <c r="H17" s="414"/>
      <c r="I17" s="414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6.8896600000000001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5" t="s">
        <v>17</v>
      </c>
      <c r="B19" s="415"/>
      <c r="C19" s="415"/>
      <c r="D19" s="415"/>
      <c r="E19" s="415"/>
      <c r="F19" s="415"/>
      <c r="G19" s="415"/>
      <c r="H19" s="415"/>
      <c r="I19" s="415"/>
    </row>
    <row r="20" spans="1:12" ht="15.75" customHeight="1" x14ac:dyDescent="0.25">
      <c r="A20" s="409" t="s">
        <v>656</v>
      </c>
      <c r="B20" s="410"/>
      <c r="C20" s="409" t="s">
        <v>18</v>
      </c>
      <c r="D20" s="411"/>
      <c r="E20" s="411"/>
      <c r="F20" s="411"/>
      <c r="G20" s="411"/>
      <c r="H20" s="411"/>
      <c r="I20" s="411"/>
    </row>
    <row r="35" spans="1:12" ht="15" customHeight="1" x14ac:dyDescent="0.25">
      <c r="A35" s="416" t="s">
        <v>657</v>
      </c>
      <c r="B35" s="416"/>
      <c r="C35" s="417" t="s">
        <v>4</v>
      </c>
      <c r="D35" s="417"/>
      <c r="E35" s="417"/>
      <c r="F35" s="417"/>
      <c r="G35" s="417"/>
      <c r="H35" s="417"/>
      <c r="I35" s="417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6" t="s">
        <v>705</v>
      </c>
      <c r="B50" s="416"/>
      <c r="C50" s="417" t="s">
        <v>706</v>
      </c>
      <c r="D50" s="417"/>
      <c r="E50" s="417"/>
      <c r="F50" s="417"/>
      <c r="G50" s="417"/>
      <c r="H50" s="417"/>
      <c r="I50" s="417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6" t="s">
        <v>721</v>
      </c>
      <c r="B68" s="416"/>
      <c r="C68" s="417" t="s">
        <v>722</v>
      </c>
      <c r="D68" s="417"/>
      <c r="E68" s="417"/>
      <c r="F68" s="417"/>
      <c r="G68" s="417"/>
      <c r="H68" s="417"/>
      <c r="I68" s="417"/>
    </row>
    <row r="83" spans="1:9" x14ac:dyDescent="0.25">
      <c r="A83" s="416" t="s">
        <v>759</v>
      </c>
      <c r="B83" s="416"/>
      <c r="C83" s="417" t="s">
        <v>760</v>
      </c>
      <c r="D83" s="417"/>
      <c r="E83" s="417"/>
      <c r="F83" s="417"/>
      <c r="G83" s="417"/>
      <c r="H83" s="417"/>
      <c r="I83" s="417"/>
    </row>
    <row r="101" spans="1:9" x14ac:dyDescent="0.25">
      <c r="A101" s="418" t="s">
        <v>1025</v>
      </c>
      <c r="B101" s="418"/>
      <c r="C101" s="418"/>
      <c r="D101" s="418"/>
      <c r="E101" s="418"/>
      <c r="F101" s="418"/>
      <c r="G101" s="418"/>
      <c r="H101" s="418"/>
      <c r="I101" s="418"/>
    </row>
    <row r="116" spans="1:9" x14ac:dyDescent="0.25">
      <c r="A116" s="418" t="s">
        <v>1026</v>
      </c>
      <c r="B116" s="418"/>
      <c r="C116" s="418"/>
      <c r="D116" s="418"/>
      <c r="E116" s="418"/>
      <c r="F116" s="418"/>
      <c r="G116" s="418"/>
      <c r="H116" s="418"/>
      <c r="I116" s="418"/>
    </row>
    <row r="129" spans="1:9" x14ac:dyDescent="0.25">
      <c r="A129" s="418" t="s">
        <v>1005</v>
      </c>
      <c r="B129" s="418"/>
      <c r="C129" s="418"/>
      <c r="D129" s="418"/>
      <c r="E129" s="418"/>
      <c r="F129" s="418"/>
      <c r="G129" s="418"/>
      <c r="H129" s="418"/>
      <c r="I129" s="418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3"/>
  <sheetViews>
    <sheetView workbookViewId="0">
      <pane ySplit="3" topLeftCell="A1111" activePane="bottomLeft" state="frozen"/>
      <selection pane="bottomLeft" activeCell="G1125" sqref="G1125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7" t="s">
        <v>1016</v>
      </c>
      <c r="B1" s="428"/>
      <c r="C1" s="428"/>
      <c r="D1" s="428"/>
      <c r="E1" s="428"/>
      <c r="F1" s="428"/>
      <c r="G1" s="428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86" activePane="bottomLeft" state="frozen"/>
      <selection pane="bottomLeft" activeCell="G597" sqref="G597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133"/>
      <c r="B605" s="297"/>
    </row>
    <row r="606" spans="1:2" ht="15.75" x14ac:dyDescent="0.25">
      <c r="A606" s="133"/>
      <c r="B606" s="297"/>
    </row>
    <row r="607" spans="1:2" ht="15.75" x14ac:dyDescent="0.25">
      <c r="A607" s="133"/>
      <c r="B607" s="297"/>
    </row>
    <row r="608" spans="1:2" ht="15.75" x14ac:dyDescent="0.25">
      <c r="A608" s="133"/>
      <c r="B608" s="297"/>
    </row>
    <row r="609" spans="1:2" ht="15.75" x14ac:dyDescent="0.25">
      <c r="A609" s="133"/>
      <c r="B609" s="297"/>
    </row>
    <row r="610" spans="1:2" ht="15.75" x14ac:dyDescent="0.25">
      <c r="A610" s="133"/>
      <c r="B610" s="297"/>
    </row>
    <row r="611" spans="1:2" ht="15.75" x14ac:dyDescent="0.25">
      <c r="A611" s="133"/>
      <c r="B611" s="297"/>
    </row>
    <row r="612" spans="1:2" ht="15.75" x14ac:dyDescent="0.25">
      <c r="A612" s="133"/>
      <c r="B612" s="297"/>
    </row>
    <row r="613" spans="1:2" ht="15.75" x14ac:dyDescent="0.25">
      <c r="A613" s="133"/>
      <c r="B613" s="297"/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workbookViewId="0">
      <pane ySplit="3" topLeftCell="A468" activePane="bottomLeft" state="frozen"/>
      <selection pane="bottomLeft" activeCell="H477" sqref="H477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9" t="s">
        <v>1014</v>
      </c>
      <c r="B1" s="430"/>
      <c r="C1" s="430"/>
      <c r="D1" s="430"/>
      <c r="E1" s="430"/>
      <c r="F1" s="430"/>
      <c r="G1" s="430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405"/>
      <c r="B485" s="406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25" activePane="bottomLeft" state="frozen"/>
      <selection pane="bottomLeft" activeCell="E1337" sqref="E1337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20" t="s">
        <v>750</v>
      </c>
      <c r="C3" s="421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5805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37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37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37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37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181"/>
      <c r="B1338" s="37"/>
      <c r="C1338" s="231"/>
      <c r="D1338" s="37"/>
      <c r="E1338" s="231"/>
      <c r="F1338" s="37"/>
    </row>
    <row r="1339" spans="1:8" x14ac:dyDescent="0.25">
      <c r="A1339" s="181"/>
      <c r="B1339" s="37"/>
      <c r="C1339" s="231"/>
      <c r="D1339" s="37"/>
      <c r="E1339" s="231"/>
      <c r="F1339" s="37"/>
    </row>
    <row r="1340" spans="1:8" x14ac:dyDescent="0.25">
      <c r="A1340" s="181"/>
      <c r="B1340" s="37"/>
      <c r="C1340" s="231"/>
      <c r="D1340" s="37"/>
      <c r="E1340" s="231"/>
      <c r="F1340" s="37"/>
    </row>
    <row r="1341" spans="1:8" x14ac:dyDescent="0.25">
      <c r="A1341" s="181"/>
      <c r="B1341" s="37"/>
      <c r="C1341" s="231"/>
      <c r="D1341" s="37"/>
      <c r="E1341" s="231"/>
      <c r="F1341" s="37"/>
    </row>
    <row r="1342" spans="1:8" x14ac:dyDescent="0.25">
      <c r="A1342" s="181"/>
      <c r="B1342" s="37"/>
      <c r="C1342" s="231"/>
      <c r="D1342" s="37"/>
      <c r="E1342" s="231"/>
      <c r="F1342" s="37"/>
    </row>
    <row r="1343" spans="1:8" x14ac:dyDescent="0.25">
      <c r="A1343" s="181"/>
      <c r="B1343" s="37"/>
      <c r="C1343" s="231"/>
      <c r="D1343" s="37"/>
      <c r="E1343" s="231"/>
      <c r="F1343" s="37"/>
    </row>
    <row r="1344" spans="1:8" x14ac:dyDescent="0.25">
      <c r="A1344" s="181"/>
      <c r="B1344" s="37"/>
      <c r="C1344" s="231"/>
      <c r="D1344" s="37"/>
      <c r="E1344" s="231"/>
      <c r="F1344" s="37"/>
    </row>
    <row r="1345" spans="1:6" x14ac:dyDescent="0.25">
      <c r="A1345" s="181"/>
      <c r="B1345" s="37"/>
      <c r="C1345" s="231"/>
      <c r="D1345" s="37"/>
      <c r="E1345" s="231"/>
      <c r="F1345" s="37"/>
    </row>
    <row r="1346" spans="1:6" x14ac:dyDescent="0.25">
      <c r="A1346" s="181"/>
      <c r="B1346" s="37"/>
      <c r="C1346" s="231"/>
      <c r="D1346" s="37"/>
      <c r="E1346" s="231"/>
      <c r="F1346" s="37"/>
    </row>
    <row r="1347" spans="1:6" x14ac:dyDescent="0.25">
      <c r="A1347" s="181"/>
      <c r="B1347" s="37"/>
      <c r="C1347" s="231"/>
      <c r="D1347" s="37"/>
      <c r="E1347" s="231"/>
      <c r="F1347" s="37"/>
    </row>
    <row r="1348" spans="1:6" x14ac:dyDescent="0.25">
      <c r="A1348" s="181"/>
      <c r="B1348" s="37"/>
      <c r="C1348" s="231"/>
      <c r="D1348" s="37"/>
      <c r="E1348" s="231"/>
      <c r="F1348" s="37"/>
    </row>
    <row r="1349" spans="1:6" x14ac:dyDescent="0.25">
      <c r="A1349" s="181"/>
      <c r="B1349" s="37"/>
      <c r="C1349" s="231"/>
      <c r="D1349" s="37"/>
      <c r="E1349" s="231"/>
      <c r="F1349" s="37"/>
    </row>
    <row r="1350" spans="1:6" x14ac:dyDescent="0.25">
      <c r="A1350" s="181"/>
      <c r="B1350" s="37"/>
      <c r="C1350" s="231"/>
      <c r="D1350" s="37"/>
      <c r="E1350" s="231"/>
      <c r="F1350" s="37"/>
    </row>
    <row r="1351" spans="1:6" x14ac:dyDescent="0.25">
      <c r="A1351" s="181"/>
      <c r="B1351" s="37"/>
      <c r="C1351" s="231"/>
      <c r="D1351" s="37"/>
      <c r="E1351" s="231"/>
      <c r="F1351" s="37"/>
    </row>
    <row r="1352" spans="1:6" x14ac:dyDescent="0.25">
      <c r="A1352" s="181"/>
      <c r="B1352" s="37"/>
      <c r="C1352" s="231"/>
      <c r="D1352" s="37"/>
      <c r="E1352" s="231"/>
      <c r="F1352" s="37"/>
    </row>
    <row r="1353" spans="1:6" x14ac:dyDescent="0.25">
      <c r="A1353" s="181"/>
      <c r="B1353" s="37"/>
      <c r="C1353" s="231"/>
      <c r="D1353" s="37"/>
      <c r="E1353" s="231"/>
      <c r="F1353" s="37"/>
    </row>
    <row r="1354" spans="1:6" x14ac:dyDescent="0.25">
      <c r="A1354" s="181"/>
      <c r="B1354" s="37"/>
      <c r="C1354" s="231"/>
      <c r="D1354" s="37"/>
      <c r="E1354" s="231"/>
      <c r="F1354" s="37"/>
    </row>
    <row r="1355" spans="1:6" x14ac:dyDescent="0.25">
      <c r="A1355" s="181"/>
      <c r="B1355" s="37"/>
      <c r="C1355" s="231"/>
      <c r="D1355" s="37"/>
      <c r="E1355" s="231"/>
      <c r="F1355" s="37"/>
    </row>
    <row r="1356" spans="1:6" x14ac:dyDescent="0.25">
      <c r="A1356" s="181"/>
      <c r="B1356" s="37"/>
      <c r="C1356" s="231"/>
      <c r="D1356" s="37"/>
      <c r="E1356" s="231"/>
      <c r="F1356" s="37"/>
    </row>
    <row r="1357" spans="1:6" x14ac:dyDescent="0.25">
      <c r="A1357" s="181"/>
      <c r="B1357" s="37"/>
      <c r="C1357" s="231"/>
      <c r="D1357" s="37"/>
      <c r="E1357" s="231"/>
      <c r="F1357" s="37"/>
    </row>
    <row r="1358" spans="1:6" x14ac:dyDescent="0.25">
      <c r="A1358" s="181"/>
      <c r="B1358" s="37"/>
      <c r="C1358" s="231"/>
      <c r="D1358" s="37"/>
      <c r="E1358" s="231"/>
      <c r="F1358" s="37"/>
    </row>
    <row r="1359" spans="1:6" x14ac:dyDescent="0.25">
      <c r="A1359" s="181"/>
      <c r="B1359" s="37"/>
      <c r="C1359" s="231"/>
      <c r="D1359" s="37"/>
      <c r="E1359" s="231"/>
      <c r="F1359" s="37"/>
    </row>
    <row r="1360" spans="1:6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26" activePane="bottomLeft" state="frozen"/>
      <selection pane="bottomLeft" activeCell="E1335" sqref="E1335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2" t="s">
        <v>749</v>
      </c>
      <c r="B1" s="422"/>
      <c r="C1" s="422"/>
      <c r="D1" s="422"/>
      <c r="E1" s="422"/>
      <c r="F1" s="422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20" t="s">
        <v>659</v>
      </c>
      <c r="C3" s="421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35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35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35" si="59">+IF(F1329=0,"",C1329/F1329)</f>
        <v>2351.2215433039687</v>
      </c>
      <c r="C1329" s="37">
        <v>16150</v>
      </c>
      <c r="D1329" s="37">
        <f t="shared" ref="D1329:D1335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181"/>
      <c r="B1336" s="37"/>
      <c r="C1336" s="37"/>
      <c r="D1336" s="37"/>
      <c r="E1336" s="37"/>
      <c r="F1336" s="51"/>
    </row>
    <row r="1337" spans="1:8" x14ac:dyDescent="0.25">
      <c r="A1337" s="181"/>
      <c r="B1337" s="37"/>
      <c r="C1337" s="37"/>
      <c r="D1337" s="37"/>
      <c r="E1337" s="37"/>
      <c r="F1337" s="51"/>
    </row>
    <row r="1338" spans="1:8" x14ac:dyDescent="0.25">
      <c r="A1338" s="181"/>
      <c r="B1338" s="37"/>
      <c r="C1338" s="37"/>
      <c r="D1338" s="37"/>
      <c r="E1338" s="37"/>
      <c r="F1338" s="51"/>
    </row>
    <row r="1339" spans="1:8" x14ac:dyDescent="0.25">
      <c r="A1339" s="181"/>
      <c r="B1339" s="37"/>
      <c r="C1339" s="37"/>
      <c r="D1339" s="37"/>
      <c r="E1339" s="37"/>
      <c r="F1339" s="51"/>
    </row>
    <row r="1340" spans="1:8" x14ac:dyDescent="0.25">
      <c r="A1340" s="181"/>
      <c r="B1340" s="37"/>
      <c r="C1340" s="37"/>
      <c r="D1340" s="37"/>
      <c r="E1340" s="37"/>
      <c r="F1340" s="51"/>
    </row>
    <row r="1341" spans="1:8" x14ac:dyDescent="0.25">
      <c r="A1341" s="181"/>
      <c r="B1341" s="37"/>
      <c r="C1341" s="37"/>
      <c r="D1341" s="37"/>
      <c r="E1341" s="37"/>
      <c r="F1341" s="51"/>
    </row>
    <row r="1342" spans="1:8" x14ac:dyDescent="0.25">
      <c r="A1342" s="181"/>
      <c r="B1342" s="37"/>
      <c r="C1342" s="37"/>
      <c r="D1342" s="37"/>
      <c r="E1342" s="37"/>
      <c r="F1342" s="51"/>
    </row>
    <row r="1343" spans="1:8" x14ac:dyDescent="0.25">
      <c r="A1343" s="181"/>
      <c r="B1343" s="37"/>
      <c r="C1343" s="37"/>
      <c r="D1343" s="37"/>
      <c r="E1343" s="37"/>
      <c r="F1343" s="51"/>
    </row>
    <row r="1344" spans="1:8" x14ac:dyDescent="0.25">
      <c r="A1344" s="181"/>
      <c r="B1344" s="37"/>
      <c r="C1344" s="37"/>
      <c r="D1344" s="37"/>
      <c r="E1344" s="37"/>
      <c r="F1344" s="51"/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3" activePane="bottomLeft" state="frozen"/>
      <selection pane="bottomLeft" activeCell="E1335" sqref="E1335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3" t="s">
        <v>749</v>
      </c>
      <c r="B1" s="423"/>
      <c r="C1" s="423"/>
      <c r="D1" s="423"/>
      <c r="E1" s="423"/>
      <c r="F1" s="423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4" t="s">
        <v>752</v>
      </c>
      <c r="C3" s="425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35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35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35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35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4"/>
      <c r="B1336" s="20"/>
      <c r="C1336" s="221"/>
      <c r="D1336" s="20"/>
      <c r="E1336" s="20"/>
      <c r="F1336" s="47"/>
    </row>
    <row r="1337" spans="1:8" x14ac:dyDescent="0.25">
      <c r="A1337" s="204"/>
      <c r="B1337" s="20"/>
      <c r="C1337" s="221"/>
      <c r="D1337" s="20"/>
      <c r="E1337" s="20"/>
      <c r="F1337" s="47"/>
    </row>
    <row r="1338" spans="1:8" x14ac:dyDescent="0.25">
      <c r="A1338" s="204"/>
      <c r="B1338" s="20"/>
      <c r="C1338" s="221"/>
      <c r="D1338" s="20"/>
      <c r="E1338" s="20"/>
      <c r="F1338" s="47"/>
    </row>
    <row r="1339" spans="1:8" x14ac:dyDescent="0.25">
      <c r="A1339" s="204"/>
      <c r="B1339" s="20"/>
      <c r="C1339" s="221"/>
      <c r="D1339" s="20"/>
      <c r="E1339" s="20"/>
      <c r="F1339" s="47"/>
    </row>
    <row r="1340" spans="1:8" x14ac:dyDescent="0.25">
      <c r="A1340" s="204"/>
      <c r="B1340" s="20"/>
      <c r="C1340" s="221"/>
      <c r="D1340" s="20"/>
      <c r="E1340" s="20"/>
      <c r="F1340" s="47"/>
    </row>
    <row r="1341" spans="1:8" x14ac:dyDescent="0.25">
      <c r="A1341" s="204"/>
      <c r="B1341" s="20"/>
      <c r="C1341" s="221"/>
      <c r="D1341" s="20"/>
      <c r="E1341" s="20"/>
      <c r="F1341" s="47"/>
    </row>
    <row r="1342" spans="1:8" x14ac:dyDescent="0.25">
      <c r="A1342" s="204"/>
      <c r="B1342" s="20"/>
      <c r="C1342" s="221"/>
      <c r="D1342" s="20"/>
      <c r="E1342" s="20"/>
      <c r="F1342" s="47"/>
    </row>
    <row r="1343" spans="1:8" x14ac:dyDescent="0.25">
      <c r="A1343" s="204"/>
      <c r="B1343" s="20"/>
      <c r="C1343" s="221"/>
      <c r="D1343" s="20"/>
      <c r="E1343" s="20"/>
      <c r="F1343" s="47"/>
    </row>
    <row r="1344" spans="1:8" x14ac:dyDescent="0.25">
      <c r="A1344" s="204"/>
      <c r="B1344" s="20"/>
      <c r="C1344" s="221"/>
      <c r="D1344" s="20"/>
      <c r="E1344" s="20"/>
      <c r="F1344" s="47"/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2"/>
  <sheetViews>
    <sheetView zoomScale="85" zoomScaleNormal="85" workbookViewId="0">
      <pane ySplit="4" topLeftCell="A1326" activePane="bottomLeft" state="frozen"/>
      <selection pane="bottomLeft" activeCell="E1332" sqref="E1332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6" t="s">
        <v>749</v>
      </c>
      <c r="B1" s="426"/>
      <c r="C1" s="426"/>
      <c r="D1" s="426"/>
      <c r="E1" s="426"/>
      <c r="F1" s="426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2375.6645999253037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32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32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32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32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9"/>
  <sheetViews>
    <sheetView zoomScale="115" zoomScaleNormal="115" workbookViewId="0">
      <pane ySplit="5" topLeftCell="A866" activePane="bottomLeft" state="frozen"/>
      <selection pane="bottomLeft" activeCell="E879" sqref="E87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79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79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79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79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workbookViewId="0">
      <pane xSplit="1" ySplit="5" topLeftCell="B210" activePane="bottomRight" state="frozen"/>
      <selection pane="topRight" activeCell="B1" sqref="B1"/>
      <selection pane="bottomLeft" activeCell="A6" sqref="A6"/>
      <selection pane="bottomRight" activeCell="C214" sqref="C214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14" si="38">+IF(F198=0,"",C198/F198)</f>
        <v>259.72002181648185</v>
      </c>
      <c r="C198" s="333">
        <v>1800</v>
      </c>
      <c r="D198" s="1">
        <f t="shared" ref="D198:D214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14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C29" sqref="C29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9" t="s">
        <v>1035</v>
      </c>
      <c r="B1" s="419"/>
      <c r="C1" s="419"/>
      <c r="D1" s="419"/>
      <c r="E1" s="419"/>
      <c r="F1" s="419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20" t="s">
        <v>1034</v>
      </c>
      <c r="C3" s="421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29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29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>+IF(F27=0,"",C27/F27)</f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>+IF(F28=0,"",C28/F28)</f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>+IF(F29=0,"",C29/F29)</f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x14ac:dyDescent="0.25">
      <c r="A30" s="404"/>
      <c r="B30" s="392"/>
      <c r="C30" s="392"/>
      <c r="D30" s="392"/>
      <c r="E30" s="392"/>
      <c r="F30" s="392"/>
      <c r="G30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pane xSplit="1" ySplit="5" topLeftCell="B197" activePane="bottomRight" state="frozen"/>
      <selection pane="topRight" activeCell="B1" sqref="B1"/>
      <selection pane="bottomLeft" activeCell="A6" sqref="A6"/>
      <selection pane="bottomRight" activeCell="B200" sqref="B200:B201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01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01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01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01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2019-07-10T04:34:07Z</dcterms:modified>
</cp:coreProperties>
</file>