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 activeTab="1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B25" i="17" l="1"/>
  <c r="D25" i="17" s="1"/>
  <c r="F25" i="17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B24" i="17"/>
  <c r="D24" i="17" s="1"/>
  <c r="F24" i="17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B23" i="17"/>
  <c r="D23" i="17" s="1"/>
  <c r="F23" i="17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B22" i="17"/>
  <c r="D22" i="17" s="1"/>
  <c r="F22" i="17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<sst xmlns="http://schemas.openxmlformats.org/spreadsheetml/2006/main" count="4615" uniqueCount="1039">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</sst>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9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165" fontId="26" fillId="0" borderId="1" xfId="0" applyNumberFormat="1" applyFont="1" applyBorder="1"/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07808"/>
        <c:axId val="82409344"/>
      </c:areaChart>
      <c:dateAx>
        <c:axId val="824078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409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4093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07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66880"/>
        <c:axId val="85068416"/>
      </c:areaChart>
      <c:dateAx>
        <c:axId val="850668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68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06841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66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04896"/>
        <c:axId val="85110784"/>
      </c:areaChart>
      <c:dateAx>
        <c:axId val="851048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110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11078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104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26528"/>
        <c:axId val="85148800"/>
      </c:areaChart>
      <c:dateAx>
        <c:axId val="85126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148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14880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126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89760"/>
        <c:axId val="85191296"/>
      </c:areaChart>
      <c:dateAx>
        <c:axId val="851897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191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1912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189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18304"/>
        <c:axId val="86020096"/>
      </c:areaChart>
      <c:dateAx>
        <c:axId val="860183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0200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602009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183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4384"/>
        <c:axId val="73745920"/>
      </c:areaChart>
      <c:dateAx>
        <c:axId val="73744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3745920"/>
        <c:crosses val="autoZero"/>
        <c:auto val="1"/>
        <c:lblOffset val="100"/>
        <c:baseTimeUnit val="days"/>
      </c:dateAx>
      <c:valAx>
        <c:axId val="737459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7443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66400"/>
        <c:axId val="73767936"/>
      </c:areaChart>
      <c:dateAx>
        <c:axId val="73766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767936"/>
        <c:crosses val="autoZero"/>
        <c:auto val="1"/>
        <c:lblOffset val="100"/>
        <c:baseTimeUnit val="days"/>
      </c:dateAx>
      <c:valAx>
        <c:axId val="737679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766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80224"/>
        <c:axId val="84095744"/>
      </c:areaChart>
      <c:dateAx>
        <c:axId val="73780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5744"/>
        <c:crosses val="autoZero"/>
        <c:auto val="1"/>
        <c:lblOffset val="100"/>
        <c:baseTimeUnit val="days"/>
      </c:dateAx>
      <c:valAx>
        <c:axId val="840957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780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45856"/>
        <c:axId val="92347392"/>
      </c:areaChart>
      <c:dateAx>
        <c:axId val="92345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47392"/>
        <c:crosses val="autoZero"/>
        <c:auto val="1"/>
        <c:lblOffset val="100"/>
        <c:baseTimeUnit val="days"/>
      </c:dateAx>
      <c:valAx>
        <c:axId val="9234739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458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064"/>
        <c:axId val="92386048"/>
      </c:lineChart>
      <c:dateAx>
        <c:axId val="92376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86048"/>
        <c:crosses val="autoZero"/>
        <c:auto val="1"/>
        <c:lblOffset val="100"/>
        <c:baseTimeUnit val="days"/>
      </c:dateAx>
      <c:valAx>
        <c:axId val="92386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7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37632"/>
        <c:axId val="82439168"/>
      </c:areaChart>
      <c:dateAx>
        <c:axId val="824376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4391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43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37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89504"/>
        <c:axId val="91991040"/>
      </c:areaChart>
      <c:dateAx>
        <c:axId val="91989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91040"/>
        <c:crosses val="autoZero"/>
        <c:auto val="1"/>
        <c:lblOffset val="100"/>
        <c:baseTimeUnit val="days"/>
      </c:dateAx>
      <c:valAx>
        <c:axId val="91991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95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58976"/>
        <c:axId val="92168960"/>
      </c:areaChart>
      <c:dateAx>
        <c:axId val="92158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68960"/>
        <c:crosses val="autoZero"/>
        <c:auto val="1"/>
        <c:lblOffset val="100"/>
        <c:baseTimeUnit val="days"/>
      </c:dateAx>
      <c:valAx>
        <c:axId val="9216896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589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7632"/>
        <c:axId val="92199168"/>
      </c:barChart>
      <c:dateAx>
        <c:axId val="92197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99168"/>
        <c:crosses val="autoZero"/>
        <c:auto val="1"/>
        <c:lblOffset val="100"/>
        <c:baseTimeUnit val="days"/>
      </c:dateAx>
      <c:valAx>
        <c:axId val="921991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5920"/>
        <c:axId val="92656384"/>
      </c:areaChart>
      <c:dateAx>
        <c:axId val="92625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656384"/>
        <c:crosses val="autoZero"/>
        <c:auto val="1"/>
        <c:lblOffset val="100"/>
        <c:baseTimeUnit val="days"/>
      </c:dateAx>
      <c:valAx>
        <c:axId val="9265638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2592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1696"/>
        <c:axId val="92543232"/>
      </c:areaChart>
      <c:dateAx>
        <c:axId val="9254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543232"/>
        <c:crosses val="autoZero"/>
        <c:auto val="1"/>
        <c:lblOffset val="100"/>
        <c:baseTimeUnit val="days"/>
      </c:dateAx>
      <c:valAx>
        <c:axId val="9254323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41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4944"/>
        <c:axId val="92596480"/>
      </c:lineChart>
      <c:catAx>
        <c:axId val="92594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96480"/>
        <c:crosses val="autoZero"/>
        <c:auto val="1"/>
        <c:lblAlgn val="ctr"/>
        <c:lblOffset val="100"/>
        <c:noMultiLvlLbl val="0"/>
      </c:catAx>
      <c:valAx>
        <c:axId val="9259648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94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9472"/>
        <c:axId val="92811264"/>
      </c:lineChart>
      <c:dateAx>
        <c:axId val="92809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11264"/>
        <c:crosses val="autoZero"/>
        <c:auto val="1"/>
        <c:lblOffset val="100"/>
        <c:baseTimeUnit val="days"/>
      </c:dateAx>
      <c:valAx>
        <c:axId val="928112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1760"/>
        <c:axId val="92903296"/>
      </c:areaChart>
      <c:dateAx>
        <c:axId val="92901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03296"/>
        <c:crosses val="autoZero"/>
        <c:auto val="1"/>
        <c:lblOffset val="100"/>
        <c:baseTimeUnit val="days"/>
      </c:dateAx>
      <c:valAx>
        <c:axId val="929032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0176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19680"/>
        <c:axId val="92921216"/>
      </c:areaChart>
      <c:dateAx>
        <c:axId val="92919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21216"/>
        <c:crosses val="autoZero"/>
        <c:auto val="1"/>
        <c:lblOffset val="100"/>
        <c:baseTimeUnit val="days"/>
      </c:dateAx>
      <c:valAx>
        <c:axId val="92921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19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7568"/>
        <c:axId val="100975744"/>
      </c:lineChart>
      <c:dateAx>
        <c:axId val="10095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75744"/>
        <c:crosses val="autoZero"/>
        <c:auto val="1"/>
        <c:lblOffset val="100"/>
        <c:baseTimeUnit val="days"/>
      </c:dateAx>
      <c:valAx>
        <c:axId val="100975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57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00352"/>
        <c:axId val="83710336"/>
      </c:areaChart>
      <c:dateAx>
        <c:axId val="837003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10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103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00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25024"/>
        <c:axId val="100626816"/>
      </c:areaChart>
      <c:dateAx>
        <c:axId val="100625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626816"/>
        <c:crosses val="autoZero"/>
        <c:auto val="1"/>
        <c:lblOffset val="100"/>
        <c:baseTimeUnit val="days"/>
      </c:dateAx>
      <c:valAx>
        <c:axId val="1006268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25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9888"/>
        <c:axId val="100711424"/>
      </c:areaChart>
      <c:dateAx>
        <c:axId val="100709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11424"/>
        <c:crosses val="autoZero"/>
        <c:auto val="1"/>
        <c:lblOffset val="100"/>
        <c:baseTimeUnit val="days"/>
      </c:dateAx>
      <c:valAx>
        <c:axId val="100711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09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6000"/>
        <c:axId val="100750080"/>
      </c:lineChart>
      <c:dateAx>
        <c:axId val="100736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50080"/>
        <c:crosses val="autoZero"/>
        <c:auto val="1"/>
        <c:lblOffset val="100"/>
        <c:baseTimeUnit val="days"/>
      </c:dateAx>
      <c:valAx>
        <c:axId val="1007500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36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24576"/>
        <c:axId val="100826112"/>
      </c:areaChart>
      <c:dateAx>
        <c:axId val="100824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26112"/>
        <c:crosses val="autoZero"/>
        <c:auto val="1"/>
        <c:lblOffset val="100"/>
        <c:baseTimeUnit val="days"/>
      </c:dateAx>
      <c:valAx>
        <c:axId val="10082611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457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6976"/>
        <c:axId val="101319808"/>
      </c:areaChart>
      <c:dateAx>
        <c:axId val="100846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19808"/>
        <c:crosses val="autoZero"/>
        <c:auto val="1"/>
        <c:lblOffset val="100"/>
        <c:baseTimeUnit val="days"/>
      </c:dateAx>
      <c:valAx>
        <c:axId val="10131980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469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74816"/>
        <c:axId val="101076352"/>
      </c:areaChart>
      <c:dateAx>
        <c:axId val="101074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76352"/>
        <c:crosses val="autoZero"/>
        <c:auto val="1"/>
        <c:lblOffset val="100"/>
        <c:baseTimeUnit val="days"/>
      </c:dateAx>
      <c:valAx>
        <c:axId val="1010763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748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4464"/>
        <c:axId val="84416000"/>
      </c:areaChart>
      <c:dateAx>
        <c:axId val="844144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16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1600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14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8016"/>
        <c:axId val="84456192"/>
      </c:areaChart>
      <c:dateAx>
        <c:axId val="8443801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45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5619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38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69504"/>
        <c:axId val="84871040"/>
      </c:areaChart>
      <c:catAx>
        <c:axId val="848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1040"/>
        <c:crosses val="autoZero"/>
        <c:auto val="1"/>
        <c:lblAlgn val="ctr"/>
        <c:lblOffset val="100"/>
        <c:noMultiLvlLbl val="0"/>
      </c:catAx>
      <c:valAx>
        <c:axId val="8487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69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07136"/>
        <c:axId val="84908672"/>
      </c:areaChart>
      <c:dateAx>
        <c:axId val="849071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9086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9086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071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2480"/>
        <c:axId val="84934016"/>
      </c:lineChart>
      <c:dateAx>
        <c:axId val="849324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34016"/>
        <c:crosses val="autoZero"/>
        <c:auto val="1"/>
        <c:lblOffset val="100"/>
        <c:baseTimeUnit val="days"/>
      </c:dateAx>
      <c:valAx>
        <c:axId val="849340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324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70880"/>
        <c:axId val="84976768"/>
      </c:lineChart>
      <c:dateAx>
        <c:axId val="849708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6768"/>
        <c:crosses val="autoZero"/>
        <c:auto val="1"/>
        <c:lblOffset val="100"/>
        <c:baseTimeUnit val="days"/>
      </c:dateAx>
      <c:valAx>
        <c:axId val="84976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08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K7: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3" t="s">
        <v>1015</v>
      </c>
      <c r="B1" s="413"/>
      <c r="C1" s="413"/>
      <c r="D1" s="413"/>
      <c r="E1" s="413"/>
      <c r="F1" s="413"/>
      <c r="G1" s="413"/>
      <c r="H1" s="413"/>
      <c r="I1" s="413"/>
      <c r="J1" s="139"/>
      <c r="K1" s="302"/>
      <c r="L1" s="177"/>
      <c r="M1" s="140"/>
    </row>
    <row r="2" spans="1:13" x14ac:dyDescent="0.25">
      <c r="A2" s="414" t="s">
        <v>21</v>
      </c>
      <c r="B2" s="414"/>
      <c r="C2" s="414"/>
      <c r="D2" s="414"/>
      <c r="E2" s="394">
        <v>43650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46560</v>
      </c>
      <c r="E5" s="292">
        <f>+IF(ISERROR(VLOOKUP($E$2,Cu!$A$5:$H$1642,7,0)),0,VLOOKUP($E$2,Cu!$A$5:$H$1642,7,0))</f>
        <v>150</v>
      </c>
      <c r="F5" s="291" t="s">
        <v>3</v>
      </c>
      <c r="G5" s="290">
        <f>+IF(ISERROR(VLOOKUP($E$2,Cu!$A$5:$H$1642,2,0)),0,VLOOKUP($E$2,Cu!$A$5:$H$1642,2,0))</f>
        <v>6770.5515905561278</v>
      </c>
      <c r="H5" s="290">
        <f>+IF(ISERROR(VLOOKUP($E$2,Cu!$A$5:$H$1642,4,0)),0,VLOOKUP($E$2,Cu!$A$5:$H$1642,4,0))</f>
        <v>5786.7962312445543</v>
      </c>
      <c r="I5" s="290">
        <f>+IF(ISERROR(VLOOKUP($E$2,Cu!$A$5:$H$1999,5,0)),0,VLOOKUP($E$2,Cu!$A$5:$H$1999,5,0))</f>
        <v>5874</v>
      </c>
      <c r="J5" s="387">
        <f>+IF(ISERROR(VLOOKUP($E$2,Cu!$A$5:$H$1642,8,0)),0,VLOOKUP($E$2,Cu!$A$5:$H$1642,8,0))</f>
        <v>-36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16000</v>
      </c>
      <c r="E6" s="292">
        <f>+IF(ISERROR(VLOOKUP($E$2,Pb!$A$5:$H$1987,7,0)),0,VLOOKUP($E$2,Pb!$A$5:$H$1987,7,0))</f>
        <v>-25</v>
      </c>
      <c r="F6" s="291" t="s">
        <v>3</v>
      </c>
      <c r="G6" s="290">
        <f>+IF(ISERROR(VLOOKUP($E$2,Pb!$A$5:$H$1987,2,0)),0,VLOOKUP($E$2,Pb!$A$5:$H$1987,2,0))</f>
        <v>2326.6500311189443</v>
      </c>
      <c r="H6" s="290">
        <f>+IF(ISERROR(VLOOKUP($E$2,Pb!$A$5:$H$1987,4,0)),0,VLOOKUP($E$2,Pb!$A$5:$H$1987,4,0))</f>
        <v>1988.589770187132</v>
      </c>
      <c r="I6" s="290">
        <f>+IF(ISERROR(VLOOKUP($E$2,Pb!$A$5:$H$1987,5,0)),0,VLOOKUP($E$2,Pb!$A$5:$H$1987,5,0))</f>
        <v>1874</v>
      </c>
      <c r="J6" s="387">
        <f>+IF(ISERROR(VLOOKUP($E$2,Pb!$A$5:$H$1642,8,0)),0,VLOOKUP($E$2,Pb!$A$5:$H$1642,8,0))</f>
        <v>-3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3664</v>
      </c>
      <c r="E7" s="292">
        <f>+IF(ISERROR(VLOOKUP($E$2,Ag!$A$5:$H$1986,7,0)),0,VLOOKUP($E$2,Ag!$A$5:$H$1986,7,0))</f>
        <v>3</v>
      </c>
      <c r="F7" s="291" t="s">
        <v>6</v>
      </c>
      <c r="G7" s="290">
        <f>+IF(ISERROR(VLOOKUP($E$2,Ag!$A$5:$H$1517,2,0)),0,VLOOKUP($E$2,Ag!$A$5:$H$1517,2,0))</f>
        <v>532.80285712623822</v>
      </c>
      <c r="H7" s="290">
        <f>+IF(ISERROR(VLOOKUP($E$2,Ag!$A$5:$H$1517,4,0)),0,VLOOKUP($E$2,Ag!$A$5:$H$1517,4,0))</f>
        <v>455.38705737285323</v>
      </c>
      <c r="I7" s="290">
        <f>+IF(ISERROR(VLOOKUP($E$2,Ag!$A$5:$H$1517,5,0)),0,VLOOKUP($E$2,Ag!$A$5:$H$1517,5,0))</f>
        <v>491.26499999999999</v>
      </c>
      <c r="J7" s="387">
        <f>+IF(ISERROR(VLOOKUP($E$2,Ag!$A$5:$H$1642,8,0)),0,VLOOKUP($E$2,Ag!$A$5:$H$1642,8,0))</f>
        <v>-2.7300000000000182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19900</v>
      </c>
      <c r="E8" s="292">
        <f>+IF(ISERROR(VLOOKUP($E$2,Zn!$A$5:$H$2994,7,0)),0,VLOOKUP($E$2,Zn!$A$5:$H$2994,7,0))</f>
        <v>-30</v>
      </c>
      <c r="F8" s="291" t="s">
        <v>3</v>
      </c>
      <c r="G8" s="290">
        <f>+IF(ISERROR(VLOOKUP($E$2,Zn!$A$5:$H$2994,2,0)),0,VLOOKUP($E$2,Zn!$A$5:$H$2994,2,0))</f>
        <v>2893.7709762041868</v>
      </c>
      <c r="H8" s="290">
        <f>+IF(ISERROR(VLOOKUP($E$2,Zn!$A$5:$H$2994,4,0)),0,VLOOKUP($E$2,Zn!$A$5:$H$2994,4,0))</f>
        <v>2473.3085266702451</v>
      </c>
      <c r="I8" s="290">
        <f>+IF(ISERROR(VLOOKUP($E$2,Zn!$A$5:$H$2994,5,0)),0,VLOOKUP($E$2,Zn!$A$5:$H$2994,5,0))</f>
        <v>2507</v>
      </c>
      <c r="J8" s="387">
        <f>+IF(ISERROR(VLOOKUP($E$2,Zn!$A$5:$H$1642,8,0)),0,VLOOKUP($E$2,Zn!$A$5:$H$1642,8,0))</f>
        <v>16</v>
      </c>
      <c r="K8" s="222"/>
      <c r="L8" s="3"/>
      <c r="M8" s="147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99400</v>
      </c>
      <c r="E9" s="292">
        <f>+IF(ISERROR(VLOOKUP($E$2,Ni!$A$6:$H$2996,7,0)),0,VLOOKUP($E$2,Ni!$A$6:$H$2996,7,0))</f>
        <v>1100</v>
      </c>
      <c r="F9" s="291" t="s">
        <v>3</v>
      </c>
      <c r="G9" s="290">
        <f>+IF(ISERROR(VLOOKUP($E$2,Ni!$A$6:$H$2996,2,0)),0,VLOOKUP($E$2,Ni!$A$6:$H$2996,2,0))</f>
        <v>14454.313318326442</v>
      </c>
      <c r="H9" s="290">
        <f>+IF(ISERROR(VLOOKUP($E$2,Ni!$A$6:$H$2996,4,0)),0,VLOOKUP($E$2,Ni!$A$6:$H$2996,4,0))</f>
        <v>12354.113947287558</v>
      </c>
      <c r="I9" s="290">
        <f>+IF(ISERROR(VLOOKUP($E$2,Ni!$A$6:$H$2996,5,0)),0,VLOOKUP($E$2,Ni!$A$6:$H$2996,5,0))</f>
        <v>12185</v>
      </c>
      <c r="J9" s="387">
        <f>+IF(ISERROR(VLOOKUP($E$2,Ni!$A$5:$H$1642,8,0)),0,VLOOKUP($E$2,Ni!$A$5:$H$1642,8,0))</f>
        <v>160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261.74812850088125</v>
      </c>
      <c r="H10" s="290">
        <f>+IF(ISERROR(VLOOKUP($E$2,Coke!$A$6:$H$2997,4,0)),0,VLOOKUP($E$2,Coke!$A$6:$H$2997,4,0))</f>
        <v>223.71634914605235</v>
      </c>
      <c r="I10" s="319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4040</v>
      </c>
      <c r="E11" s="292">
        <f>+IF(ISERROR(VLOOKUP($E$2,Steel!$A$6:$H$2995,7,0)),0,VLOOKUP($E$2,Steel!$A$6:$H$2995,7,0))</f>
        <v>-7</v>
      </c>
      <c r="F11" s="291" t="s">
        <v>3</v>
      </c>
      <c r="G11" s="290">
        <f>+IF(ISERROR(VLOOKUP($E$2,Steel!$A$6:$H$2995,2,0)),0,VLOOKUP($E$2,Steel!$A$6:$H$2995,2,0))</f>
        <v>587.47913285753339</v>
      </c>
      <c r="H11" s="290">
        <f>+IF(ISERROR(VLOOKUP($E$2,Steel!$A$6:$H$2995,4,0)),0,VLOOKUP($E$2,Steel!$A$6:$H$2995,4,0))</f>
        <v>502.11891697225082</v>
      </c>
      <c r="I11" s="319">
        <f>+IF(ISERROR(VLOOKUP($E$2,Steel!$A$6:$H$2995,5,0)),0,VLOOKUP($E$2,Steel!$A$6:$H$2995,5,0))</f>
        <v>484.5</v>
      </c>
      <c r="J11" s="387">
        <f>+IF(ISERROR(VLOOKUP($E$2,Steel!$A$5:$H$1642,8,0)),0,VLOOKUP($E$2,Steel!$A$5:$H$1642,8,0))</f>
        <v>3.5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928</v>
      </c>
      <c r="E12" s="292">
        <f>+IF(ISERROR(VLOOKUP($E$2,'Quặng Sắt'!$A$6:$H$2995,7,0)),0,VLOOKUP($E$2,'Quặng Sắt'!$A$6:$H$2995,7,0))</f>
        <v>3</v>
      </c>
      <c r="F12" s="291" t="s">
        <v>2</v>
      </c>
      <c r="G12" s="290">
        <f>+IF(ISERROR(VLOOKUP($E$2,'Quặng Sắt'!$A$6:$H$2995,2,0)),0,VLOOKUP($E$2,'Quặng Sắt'!$A$6:$H$2995,2,0))</f>
        <v>134.94570180489876</v>
      </c>
      <c r="H12" s="290">
        <f>+IF(ISERROR(VLOOKUP($E$2,'Quặng Sắt'!$A$6:$H$2995,4,0)),0,VLOOKUP($E$2,'Quặng Sắt'!$A$6:$H$2995,4,0))</f>
        <v>115.33820667085365</v>
      </c>
      <c r="I12" s="319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3414</v>
      </c>
      <c r="E16" s="415" t="s">
        <v>1000</v>
      </c>
      <c r="F16" s="415"/>
      <c r="G16" s="415"/>
      <c r="H16" s="415"/>
      <c r="I16" s="415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23310</v>
      </c>
      <c r="E17" s="415" t="s">
        <v>1003</v>
      </c>
      <c r="F17" s="415"/>
      <c r="G17" s="415"/>
      <c r="H17" s="415"/>
      <c r="I17" s="415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6.8768399999999996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6" t="s">
        <v>17</v>
      </c>
      <c r="B19" s="416"/>
      <c r="C19" s="416"/>
      <c r="D19" s="416"/>
      <c r="E19" s="416"/>
      <c r="F19" s="416"/>
      <c r="G19" s="416"/>
      <c r="H19" s="416"/>
      <c r="I19" s="416"/>
    </row>
    <row r="20" spans="1:12" ht="15.75" customHeight="1" x14ac:dyDescent="0.25">
      <c r="A20" s="410" t="s">
        <v>656</v>
      </c>
      <c r="B20" s="411"/>
      <c r="C20" s="410" t="s">
        <v>18</v>
      </c>
      <c r="D20" s="412"/>
      <c r="E20" s="412"/>
      <c r="F20" s="412"/>
      <c r="G20" s="412"/>
      <c r="H20" s="412"/>
      <c r="I20" s="412"/>
    </row>
    <row r="35" spans="1:12" ht="15" customHeight="1" x14ac:dyDescent="0.25">
      <c r="A35" s="408" t="s">
        <v>657</v>
      </c>
      <c r="B35" s="408"/>
      <c r="C35" s="409" t="s">
        <v>4</v>
      </c>
      <c r="D35" s="409"/>
      <c r="E35" s="409"/>
      <c r="F35" s="409"/>
      <c r="G35" s="409"/>
      <c r="H35" s="409"/>
      <c r="I35" s="409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8" t="s">
        <v>705</v>
      </c>
      <c r="B50" s="408"/>
      <c r="C50" s="409" t="s">
        <v>706</v>
      </c>
      <c r="D50" s="409"/>
      <c r="E50" s="409"/>
      <c r="F50" s="409"/>
      <c r="G50" s="409"/>
      <c r="H50" s="409"/>
      <c r="I50" s="409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8" t="s">
        <v>721</v>
      </c>
      <c r="B68" s="408"/>
      <c r="C68" s="409" t="s">
        <v>722</v>
      </c>
      <c r="D68" s="409"/>
      <c r="E68" s="409"/>
      <c r="F68" s="409"/>
      <c r="G68" s="409"/>
      <c r="H68" s="409"/>
      <c r="I68" s="409"/>
    </row>
    <row r="83" spans="1:9" x14ac:dyDescent="0.25">
      <c r="A83" s="408" t="s">
        <v>759</v>
      </c>
      <c r="B83" s="408"/>
      <c r="C83" s="409" t="s">
        <v>760</v>
      </c>
      <c r="D83" s="409"/>
      <c r="E83" s="409"/>
      <c r="F83" s="409"/>
      <c r="G83" s="409"/>
      <c r="H83" s="409"/>
      <c r="I83" s="409"/>
    </row>
    <row r="101" spans="1:9" x14ac:dyDescent="0.25">
      <c r="A101" s="407" t="s">
        <v>1025</v>
      </c>
      <c r="B101" s="407"/>
      <c r="C101" s="407"/>
      <c r="D101" s="407"/>
      <c r="E101" s="407"/>
      <c r="F101" s="407"/>
      <c r="G101" s="407"/>
      <c r="H101" s="407"/>
      <c r="I101" s="407"/>
    </row>
    <row r="116" spans="1:9" x14ac:dyDescent="0.25">
      <c r="A116" s="407" t="s">
        <v>1026</v>
      </c>
      <c r="B116" s="407"/>
      <c r="C116" s="407"/>
      <c r="D116" s="407"/>
      <c r="E116" s="407"/>
      <c r="F116" s="407"/>
      <c r="G116" s="407"/>
      <c r="H116" s="407"/>
      <c r="I116" s="407"/>
    </row>
    <row r="129" spans="1:9" x14ac:dyDescent="0.25">
      <c r="A129" s="407" t="s">
        <v>1005</v>
      </c>
      <c r="B129" s="407"/>
      <c r="C129" s="407"/>
      <c r="D129" s="407"/>
      <c r="E129" s="407"/>
      <c r="F129" s="407"/>
      <c r="G129" s="407"/>
      <c r="H129" s="407"/>
      <c r="I129" s="40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9"/>
  <sheetViews>
    <sheetView workbookViewId="0">
      <pane ySplit="3" topLeftCell="A1102" activePane="bottomLeft" state="frozen"/>
      <selection pane="bottomLeft" activeCell="G1118" sqref="G111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5" t="s">
        <v>1016</v>
      </c>
      <c r="B1" s="426"/>
      <c r="C1" s="426"/>
      <c r="D1" s="426"/>
      <c r="E1" s="426"/>
      <c r="F1" s="426"/>
      <c r="G1" s="426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86" activePane="bottomLeft" state="frozen"/>
      <selection pane="bottomLeft" activeCell="F596" sqref="F596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133"/>
      <c r="B601" s="297"/>
    </row>
    <row r="602" spans="1:2" ht="15.75" x14ac:dyDescent="0.25">
      <c r="A602" s="133"/>
      <c r="B602" s="297"/>
    </row>
    <row r="603" spans="1:2" ht="15.75" x14ac:dyDescent="0.25">
      <c r="A603" s="133"/>
      <c r="B603" s="297"/>
    </row>
    <row r="604" spans="1:2" ht="15.75" x14ac:dyDescent="0.25">
      <c r="A604" s="133"/>
      <c r="B604" s="297"/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abSelected="1" workbookViewId="0">
      <pane ySplit="3" topLeftCell="A465" activePane="bottomLeft" state="frozen"/>
      <selection pane="bottomLeft" activeCell="H479" sqref="H47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7" t="s">
        <v>1014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405"/>
      <c r="B481" s="406"/>
    </row>
    <row r="482" spans="1:2" x14ac:dyDescent="0.25">
      <c r="A482" s="405"/>
      <c r="B482" s="406"/>
    </row>
    <row r="483" spans="1:2" x14ac:dyDescent="0.25">
      <c r="A483" s="405"/>
      <c r="B483" s="406"/>
    </row>
    <row r="484" spans="1:2" x14ac:dyDescent="0.25">
      <c r="A484" s="405"/>
      <c r="B484" s="406"/>
    </row>
    <row r="485" spans="1:2" x14ac:dyDescent="0.25">
      <c r="A485" s="405"/>
      <c r="B485" s="406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9" activePane="bottomLeft" state="frozen"/>
      <selection pane="bottomLeft" activeCell="E1333" sqref="E1333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8" t="s">
        <v>750</v>
      </c>
      <c r="C3" s="419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5874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3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3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3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3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181"/>
      <c r="B1334" s="37"/>
      <c r="C1334" s="231"/>
      <c r="D1334" s="37"/>
      <c r="E1334" s="231"/>
      <c r="F1334" s="37"/>
    </row>
    <row r="1335" spans="1:8" x14ac:dyDescent="0.25">
      <c r="A1335" s="181"/>
      <c r="B1335" s="37"/>
      <c r="C1335" s="231"/>
      <c r="D1335" s="37"/>
      <c r="E1335" s="231"/>
      <c r="F1335" s="37"/>
    </row>
    <row r="1336" spans="1:8" x14ac:dyDescent="0.25">
      <c r="A1336" s="181"/>
      <c r="B1336" s="37"/>
      <c r="C1336" s="231"/>
      <c r="D1336" s="37"/>
      <c r="E1336" s="231"/>
      <c r="F1336" s="37"/>
    </row>
    <row r="1337" spans="1:8" x14ac:dyDescent="0.25">
      <c r="A1337" s="181"/>
      <c r="B1337" s="37"/>
      <c r="C1337" s="231"/>
      <c r="D1337" s="37"/>
      <c r="E1337" s="231"/>
      <c r="F1337" s="37"/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E1331" sqref="E1331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0" t="s">
        <v>749</v>
      </c>
      <c r="B1" s="420"/>
      <c r="C1" s="420"/>
      <c r="D1" s="420"/>
      <c r="E1" s="420"/>
      <c r="F1" s="420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8" t="s">
        <v>659</v>
      </c>
      <c r="C3" s="419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1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1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>+IF(F1329=0,"",C1329/F1329)</f>
        <v>2351.2215433039687</v>
      </c>
      <c r="C1329" s="37">
        <v>16150</v>
      </c>
      <c r="D1329" s="37">
        <f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>+IF(F1330=0,"",C1330/F1330)</f>
        <v>2327.4830358802751</v>
      </c>
      <c r="C1330" s="37">
        <v>16025</v>
      </c>
      <c r="D1330" s="37">
        <f>+B1330/1.17</f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>+IF(F1331=0,"",C1331/F1331)</f>
        <v>2326.6500311189443</v>
      </c>
      <c r="C1331" s="37">
        <v>16000</v>
      </c>
      <c r="D1331" s="37">
        <f>+B1331/1.17</f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181"/>
      <c r="B1332" s="37"/>
      <c r="C1332" s="37"/>
      <c r="D1332" s="37"/>
      <c r="E1332" s="37"/>
      <c r="F1332" s="51"/>
    </row>
    <row r="1333" spans="1:8" x14ac:dyDescent="0.25">
      <c r="A1333" s="181"/>
      <c r="B1333" s="37"/>
      <c r="C1333" s="37"/>
      <c r="D1333" s="37"/>
      <c r="E1333" s="37"/>
      <c r="F1333" s="51"/>
    </row>
    <row r="1334" spans="1:8" x14ac:dyDescent="0.25">
      <c r="A1334" s="181"/>
      <c r="B1334" s="37"/>
      <c r="C1334" s="37"/>
      <c r="D1334" s="37"/>
      <c r="E1334" s="37"/>
      <c r="F1334" s="51"/>
    </row>
    <row r="1335" spans="1:8" x14ac:dyDescent="0.25">
      <c r="A1335" s="181"/>
      <c r="B1335" s="37"/>
      <c r="C1335" s="37"/>
      <c r="D1335" s="37"/>
      <c r="E1335" s="37"/>
      <c r="F1335" s="51"/>
    </row>
    <row r="1336" spans="1:8" x14ac:dyDescent="0.25">
      <c r="A1336" s="181"/>
      <c r="B1336" s="37"/>
      <c r="C1336" s="37"/>
      <c r="D1336" s="37"/>
      <c r="E1336" s="37"/>
      <c r="F1336" s="51"/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0" activePane="bottomLeft" state="frozen"/>
      <selection pane="bottomLeft" activeCell="E1332" sqref="E1332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1" t="s">
        <v>749</v>
      </c>
      <c r="B1" s="421"/>
      <c r="C1" s="421"/>
      <c r="D1" s="421"/>
      <c r="E1" s="421"/>
      <c r="F1" s="421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2" t="s">
        <v>752</v>
      </c>
      <c r="C3" s="423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1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1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1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1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4"/>
      <c r="B1332" s="20"/>
      <c r="C1332" s="221"/>
      <c r="D1332" s="20"/>
      <c r="E1332" s="20"/>
      <c r="F1332" s="47"/>
    </row>
    <row r="1333" spans="1:8" x14ac:dyDescent="0.25">
      <c r="A1333" s="204"/>
      <c r="B1333" s="20"/>
      <c r="C1333" s="221"/>
      <c r="D1333" s="20"/>
      <c r="E1333" s="20"/>
      <c r="F1333" s="47"/>
    </row>
    <row r="1334" spans="1:8" x14ac:dyDescent="0.25">
      <c r="A1334" s="204"/>
      <c r="B1334" s="20"/>
      <c r="C1334" s="221"/>
      <c r="D1334" s="20"/>
      <c r="E1334" s="20"/>
      <c r="F1334" s="47"/>
    </row>
    <row r="1335" spans="1:8" x14ac:dyDescent="0.25">
      <c r="A1335" s="204"/>
      <c r="B1335" s="20"/>
      <c r="C1335" s="221"/>
      <c r="D1335" s="20"/>
      <c r="E1335" s="20"/>
      <c r="F1335" s="47"/>
    </row>
    <row r="1336" spans="1:8" x14ac:dyDescent="0.25">
      <c r="A1336" s="204"/>
      <c r="B1336" s="20"/>
      <c r="C1336" s="221"/>
      <c r="D1336" s="20"/>
      <c r="E1336" s="20"/>
      <c r="F1336" s="47"/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8"/>
  <sheetViews>
    <sheetView zoomScale="85" zoomScaleNormal="85" workbookViewId="0">
      <pane ySplit="4" topLeftCell="A1314" activePane="bottomLeft" state="frozen"/>
      <selection pane="bottomLeft" activeCell="E1328" sqref="E1328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4" t="s">
        <v>749</v>
      </c>
      <c r="B1" s="424"/>
      <c r="C1" s="424"/>
      <c r="D1" s="424"/>
      <c r="E1" s="424"/>
      <c r="F1" s="424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2473.3085266702451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28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28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28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28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5"/>
  <sheetViews>
    <sheetView zoomScale="115" zoomScaleNormal="115" workbookViewId="0">
      <pane ySplit="5" topLeftCell="A866" activePane="bottomLeft" state="frozen"/>
      <selection pane="bottomLeft" activeCell="E875" sqref="E875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5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5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5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75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C210" sqref="C210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0" si="38">+IF(F198=0,"",C198/F198)</f>
        <v>259.72002181648185</v>
      </c>
      <c r="C198" s="333">
        <v>1800</v>
      </c>
      <c r="D198" s="1">
        <f t="shared" ref="D198:D210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>C208-C207</f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>C209-C208</f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>C210-C209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F25" sqref="F25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7" t="s">
        <v>1035</v>
      </c>
      <c r="B1" s="417"/>
      <c r="C1" s="417"/>
      <c r="D1" s="417"/>
      <c r="E1" s="417"/>
      <c r="F1" s="417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8" t="s">
        <v>1034</v>
      </c>
      <c r="C3" s="419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5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25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x14ac:dyDescent="0.25">
      <c r="A26" s="404"/>
      <c r="B26" s="392"/>
      <c r="C26" s="392"/>
      <c r="D26" s="392"/>
      <c r="E26" s="392"/>
      <c r="F26" s="392"/>
      <c r="G26" s="392"/>
    </row>
    <row r="27" spans="1:7" x14ac:dyDescent="0.25">
      <c r="A27" s="404"/>
      <c r="B27" s="392"/>
      <c r="C27" s="392"/>
      <c r="D27" s="392"/>
      <c r="E27" s="392"/>
      <c r="F27" s="392"/>
      <c r="G27" s="392"/>
    </row>
    <row r="28" spans="1:7" x14ac:dyDescent="0.25">
      <c r="A28" s="404"/>
      <c r="B28" s="392"/>
      <c r="C28" s="392"/>
      <c r="D28" s="392"/>
      <c r="E28" s="392"/>
      <c r="F28" s="392"/>
      <c r="G28" s="392"/>
    </row>
    <row r="29" spans="1:7" x14ac:dyDescent="0.25">
      <c r="A29" s="404"/>
      <c r="B29" s="392"/>
      <c r="C29" s="392"/>
      <c r="D29" s="392"/>
      <c r="E29" s="392"/>
      <c r="F29" s="392"/>
      <c r="G29" s="392"/>
    </row>
    <row r="30" spans="1:7" x14ac:dyDescent="0.25">
      <c r="A30" s="404"/>
      <c r="B30" s="392"/>
      <c r="C30" s="392"/>
      <c r="D30" s="392"/>
      <c r="E30" s="392"/>
      <c r="F30" s="392"/>
      <c r="G30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1" ySplit="5" topLeftCell="B191" activePane="bottomRight" state="frozen"/>
      <selection pane="topRight" activeCell="B1" sqref="B1"/>
      <selection pane="bottomLeft" activeCell="A6" sqref="A6"/>
      <selection pane="bottomRight" activeCell="E197" sqref="E197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197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197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197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197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2019-07-04T03:54:20Z</dcterms:modified>
</cp:coreProperties>
</file>