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B23" i="17"/>
  <c r="D23" i="17" s="1"/>
  <c r="F23" i="17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B1328" i="3"/>
  <c r="D1328" i="3" s="1"/>
  <c r="F1328" i="3"/>
  <c r="G1328" i="3"/>
  <c r="H1328" i="3"/>
  <c r="B1330" i="2"/>
  <c r="D1330" i="2" s="1"/>
  <c r="F1330" i="2"/>
  <c r="G1330" i="2"/>
  <c r="H1330" i="2"/>
  <c r="B22" i="17"/>
  <c r="D22" i="17" s="1"/>
  <c r="F22" i="17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B1326" i="3"/>
  <c r="D1326" i="3" s="1"/>
  <c r="F1326" i="3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<sst xmlns="http://schemas.openxmlformats.org/spreadsheetml/2006/main" count="4615" uniqueCount="1039">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</sst>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9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65" fontId="26" fillId="0" borderId="1" xfId="0" applyNumberFormat="1" applyFont="1" applyBorder="1"/>
    <xf numFmtId="165" fontId="18" fillId="0" borderId="1" xfId="0" applyNumberFormat="1" applyFont="1" applyBorder="1"/>
    <xf numFmtId="43" fontId="18" fillId="0" borderId="1" xfId="1" applyFont="1" applyBorder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rgb="FFFF0000"/>
      </font>
      <fill>
        <patternFill>
          <bgColor theme="9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41440"/>
        <c:axId val="110142976"/>
      </c:areaChart>
      <c:dateAx>
        <c:axId val="110141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142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1429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41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30976"/>
        <c:axId val="113232512"/>
      </c:areaChart>
      <c:dateAx>
        <c:axId val="1132309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32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32325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309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4896"/>
        <c:axId val="113274880"/>
      </c:areaChart>
      <c:dateAx>
        <c:axId val="11326489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74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327488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64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02912"/>
        <c:axId val="113304704"/>
      </c:areaChart>
      <c:dateAx>
        <c:axId val="1133029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3047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330470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302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06720"/>
        <c:axId val="113408256"/>
      </c:areaChart>
      <c:dateAx>
        <c:axId val="1134067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3408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34082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406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32448"/>
        <c:axId val="113433984"/>
      </c:areaChart>
      <c:dateAx>
        <c:axId val="11343244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343398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343398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432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04256"/>
        <c:axId val="113505792"/>
      </c:areaChart>
      <c:dateAx>
        <c:axId val="1135042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505792"/>
        <c:crosses val="autoZero"/>
        <c:auto val="1"/>
        <c:lblOffset val="100"/>
        <c:baseTimeUnit val="days"/>
      </c:dateAx>
      <c:valAx>
        <c:axId val="11350579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50425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83936"/>
        <c:axId val="110185472"/>
      </c:areaChart>
      <c:dateAx>
        <c:axId val="110183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185472"/>
        <c:crosses val="autoZero"/>
        <c:auto val="1"/>
        <c:lblOffset val="100"/>
        <c:baseTimeUnit val="days"/>
      </c:dateAx>
      <c:valAx>
        <c:axId val="1101854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1839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18240"/>
        <c:axId val="110363392"/>
      </c:areaChart>
      <c:dateAx>
        <c:axId val="110218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363392"/>
        <c:crosses val="autoZero"/>
        <c:auto val="1"/>
        <c:lblOffset val="100"/>
        <c:baseTimeUnit val="days"/>
      </c:dateAx>
      <c:valAx>
        <c:axId val="1103633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218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88416"/>
        <c:axId val="113789952"/>
      </c:areaChart>
      <c:dateAx>
        <c:axId val="113788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789952"/>
        <c:crosses val="autoZero"/>
        <c:auto val="1"/>
        <c:lblOffset val="100"/>
        <c:baseTimeUnit val="days"/>
      </c:dateAx>
      <c:valAx>
        <c:axId val="11378995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788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18624"/>
        <c:axId val="113828608"/>
      </c:lineChart>
      <c:dateAx>
        <c:axId val="113818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28608"/>
        <c:crosses val="autoZero"/>
        <c:auto val="1"/>
        <c:lblOffset val="100"/>
        <c:baseTimeUnit val="days"/>
      </c:dateAx>
      <c:valAx>
        <c:axId val="1138286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1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54880"/>
        <c:axId val="110156416"/>
      </c:areaChart>
      <c:dateAx>
        <c:axId val="1101548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1564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015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548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3328"/>
        <c:axId val="114084864"/>
      </c:areaChart>
      <c:dateAx>
        <c:axId val="114083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084864"/>
        <c:crosses val="autoZero"/>
        <c:auto val="1"/>
        <c:lblOffset val="100"/>
        <c:baseTimeUnit val="days"/>
      </c:dateAx>
      <c:valAx>
        <c:axId val="1140848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083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93056"/>
        <c:axId val="114107136"/>
      </c:areaChart>
      <c:dateAx>
        <c:axId val="114093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107136"/>
        <c:crosses val="autoZero"/>
        <c:auto val="1"/>
        <c:lblOffset val="100"/>
        <c:baseTimeUnit val="days"/>
      </c:dateAx>
      <c:valAx>
        <c:axId val="11410713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093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39904"/>
        <c:axId val="114141440"/>
      </c:barChart>
      <c:dateAx>
        <c:axId val="114139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141440"/>
        <c:crosses val="autoZero"/>
        <c:auto val="1"/>
        <c:lblOffset val="100"/>
        <c:baseTimeUnit val="days"/>
      </c:dateAx>
      <c:valAx>
        <c:axId val="1141414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13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05632"/>
        <c:axId val="114295552"/>
      </c:areaChart>
      <c:dateAx>
        <c:axId val="11360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4295552"/>
        <c:crosses val="autoZero"/>
        <c:auto val="1"/>
        <c:lblOffset val="100"/>
        <c:baseTimeUnit val="days"/>
      </c:dateAx>
      <c:valAx>
        <c:axId val="11429555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60563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7840"/>
        <c:axId val="114309376"/>
      </c:areaChart>
      <c:dateAx>
        <c:axId val="114307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309376"/>
        <c:crosses val="autoZero"/>
        <c:auto val="1"/>
        <c:lblOffset val="100"/>
        <c:baseTimeUnit val="days"/>
      </c:dateAx>
      <c:valAx>
        <c:axId val="11430937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07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8800"/>
        <c:axId val="114350336"/>
      </c:lineChart>
      <c:catAx>
        <c:axId val="11434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50336"/>
        <c:crosses val="autoZero"/>
        <c:auto val="1"/>
        <c:lblAlgn val="ctr"/>
        <c:lblOffset val="100"/>
        <c:noMultiLvlLbl val="0"/>
      </c:catAx>
      <c:valAx>
        <c:axId val="11435033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48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1008"/>
        <c:axId val="114900992"/>
      </c:lineChart>
      <c:dateAx>
        <c:axId val="114891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00992"/>
        <c:crosses val="autoZero"/>
        <c:auto val="1"/>
        <c:lblOffset val="100"/>
        <c:baseTimeUnit val="days"/>
      </c:dateAx>
      <c:valAx>
        <c:axId val="114900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89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6912"/>
        <c:axId val="114968448"/>
      </c:areaChart>
      <c:dateAx>
        <c:axId val="114966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968448"/>
        <c:crosses val="autoZero"/>
        <c:auto val="1"/>
        <c:lblOffset val="100"/>
        <c:baseTimeUnit val="days"/>
      </c:dateAx>
      <c:valAx>
        <c:axId val="11496844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6691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80736"/>
        <c:axId val="114982272"/>
      </c:areaChart>
      <c:dateAx>
        <c:axId val="114980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982272"/>
        <c:crosses val="autoZero"/>
        <c:auto val="1"/>
        <c:lblOffset val="100"/>
        <c:baseTimeUnit val="days"/>
      </c:dateAx>
      <c:valAx>
        <c:axId val="114982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807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90464"/>
        <c:axId val="115147904"/>
      </c:lineChart>
      <c:dateAx>
        <c:axId val="114990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147904"/>
        <c:crosses val="autoZero"/>
        <c:auto val="1"/>
        <c:lblOffset val="100"/>
        <c:baseTimeUnit val="days"/>
      </c:dateAx>
      <c:valAx>
        <c:axId val="1151479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90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62240"/>
        <c:axId val="110784512"/>
      </c:areaChart>
      <c:dateAx>
        <c:axId val="1107622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84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78451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622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74336"/>
        <c:axId val="115376128"/>
      </c:areaChart>
      <c:dateAx>
        <c:axId val="115374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5376128"/>
        <c:crosses val="autoZero"/>
        <c:auto val="1"/>
        <c:lblOffset val="100"/>
        <c:baseTimeUnit val="days"/>
      </c:dateAx>
      <c:valAx>
        <c:axId val="1153761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374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06528"/>
        <c:axId val="114408064"/>
      </c:areaChart>
      <c:dateAx>
        <c:axId val="114406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408064"/>
        <c:crosses val="autoZero"/>
        <c:auto val="1"/>
        <c:lblOffset val="100"/>
        <c:baseTimeUnit val="days"/>
      </c:dateAx>
      <c:valAx>
        <c:axId val="1144080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406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4448"/>
        <c:axId val="115216768"/>
      </c:lineChart>
      <c:dateAx>
        <c:axId val="114424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216768"/>
        <c:crosses val="autoZero"/>
        <c:auto val="1"/>
        <c:lblOffset val="100"/>
        <c:baseTimeUnit val="days"/>
      </c:dateAx>
      <c:valAx>
        <c:axId val="1152167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424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46368"/>
        <c:axId val="113547904"/>
      </c:areaChart>
      <c:dateAx>
        <c:axId val="113546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547904"/>
        <c:crosses val="autoZero"/>
        <c:auto val="1"/>
        <c:lblOffset val="100"/>
        <c:baseTimeUnit val="days"/>
      </c:dateAx>
      <c:valAx>
        <c:axId val="1135479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54636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06176"/>
        <c:axId val="115524352"/>
      </c:areaChart>
      <c:dateAx>
        <c:axId val="115506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5524352"/>
        <c:crosses val="autoZero"/>
        <c:auto val="1"/>
        <c:lblOffset val="100"/>
        <c:baseTimeUnit val="days"/>
      </c:dateAx>
      <c:valAx>
        <c:axId val="11552435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506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36416"/>
        <c:axId val="115837952"/>
      </c:areaChart>
      <c:dateAx>
        <c:axId val="115836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5837952"/>
        <c:crosses val="autoZero"/>
        <c:auto val="1"/>
        <c:lblOffset val="100"/>
        <c:baseTimeUnit val="days"/>
      </c:dateAx>
      <c:valAx>
        <c:axId val="1158379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83641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96160"/>
        <c:axId val="110806144"/>
      </c:areaChart>
      <c:dateAx>
        <c:axId val="1107961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06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80614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961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91200"/>
        <c:axId val="111892736"/>
      </c:areaChart>
      <c:dateAx>
        <c:axId val="11189120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1892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189273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8912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21024"/>
        <c:axId val="111922560"/>
      </c:areaChart>
      <c:catAx>
        <c:axId val="111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922560"/>
        <c:crosses val="autoZero"/>
        <c:auto val="1"/>
        <c:lblAlgn val="ctr"/>
        <c:lblOffset val="100"/>
        <c:noMultiLvlLbl val="0"/>
      </c:catAx>
      <c:valAx>
        <c:axId val="11192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9210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04096"/>
        <c:axId val="112005888"/>
      </c:areaChart>
      <c:dateAx>
        <c:axId val="1120040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0058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200588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004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7616"/>
        <c:axId val="112049152"/>
      </c:lineChart>
      <c:dateAx>
        <c:axId val="11204761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049152"/>
        <c:crosses val="autoZero"/>
        <c:auto val="1"/>
        <c:lblOffset val="100"/>
        <c:baseTimeUnit val="days"/>
      </c:dateAx>
      <c:valAx>
        <c:axId val="1120491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04761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2320"/>
        <c:axId val="113206400"/>
      </c:lineChart>
      <c:dateAx>
        <c:axId val="11319232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06400"/>
        <c:crosses val="autoZero"/>
        <c:auto val="1"/>
        <c:lblOffset val="100"/>
        <c:baseTimeUnit val="days"/>
      </c:dateAx>
      <c:valAx>
        <c:axId val="113206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19232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I10" sqref="I10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07" t="s">
        <v>1015</v>
      </c>
      <c r="B1" s="407"/>
      <c r="C1" s="407"/>
      <c r="D1" s="407"/>
      <c r="E1" s="407"/>
      <c r="F1" s="407"/>
      <c r="G1" s="407"/>
      <c r="H1" s="407"/>
      <c r="I1" s="407"/>
      <c r="J1" s="139"/>
      <c r="K1" s="302"/>
      <c r="L1" s="177"/>
      <c r="M1" s="140"/>
    </row>
    <row r="2" spans="1:13" x14ac:dyDescent="0.25">
      <c r="A2" s="408" t="s">
        <v>21</v>
      </c>
      <c r="B2" s="408"/>
      <c r="C2" s="408"/>
      <c r="D2" s="408"/>
      <c r="E2" s="394">
        <v>43648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46640</v>
      </c>
      <c r="E5" s="292">
        <f>+IF(ISERROR(VLOOKUP($E$2,Cu!$A$5:$H$1642,7,0)),0,VLOOKUP($E$2,Cu!$A$5:$H$1642,7,0))</f>
        <v>-685</v>
      </c>
      <c r="F5" s="291" t="s">
        <v>3</v>
      </c>
      <c r="G5" s="290">
        <f>+IF(ISERROR(VLOOKUP($E$2,Cu!$A$5:$H$1642,2,0)),0,VLOOKUP($E$2,Cu!$A$5:$H$1642,2,0))</f>
        <v>6790.1531132939381</v>
      </c>
      <c r="H5" s="290">
        <f>+IF(ISERROR(VLOOKUP($E$2,Cu!$A$5:$H$1642,4,0)),0,VLOOKUP($E$2,Cu!$A$5:$H$1642,4,0))</f>
        <v>5803.5496694819985</v>
      </c>
      <c r="I5" s="290">
        <f>+IF(ISERROR(VLOOKUP($E$2,Cu!$A$5:$H$1999,5,0)),0,VLOOKUP($E$2,Cu!$A$5:$H$1999,5,0))</f>
        <v>5999</v>
      </c>
      <c r="J5" s="387">
        <f>+IF(ISERROR(VLOOKUP($E$2,Cu!$A$5:$H$1642,8,0)),0,VLOOKUP($E$2,Cu!$A$5:$H$1642,8,0))</f>
        <v>27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16150</v>
      </c>
      <c r="E6" s="292">
        <f>+IF(ISERROR(VLOOKUP($E$2,Pb!$A$5:$H$1987,7,0)),0,VLOOKUP($E$2,Pb!$A$5:$H$1987,7,0))</f>
        <v>75</v>
      </c>
      <c r="F6" s="291" t="s">
        <v>3</v>
      </c>
      <c r="G6" s="290">
        <f>+IF(ISERROR(VLOOKUP($E$2,Pb!$A$5:$H$1987,2,0)),0,VLOOKUP($E$2,Pb!$A$5:$H$1987,2,0))</f>
        <v>2351.2215433039687</v>
      </c>
      <c r="H6" s="290">
        <f>+IF(ISERROR(VLOOKUP($E$2,Pb!$A$5:$H$1987,4,0)),0,VLOOKUP($E$2,Pb!$A$5:$H$1987,4,0))</f>
        <v>2009.5910626529649</v>
      </c>
      <c r="I6" s="290">
        <f>+IF(ISERROR(VLOOKUP($E$2,Pb!$A$5:$H$1987,5,0)),0,VLOOKUP($E$2,Pb!$A$5:$H$1987,5,0))</f>
        <v>1922.5</v>
      </c>
      <c r="J6" s="387">
        <f>+IF(ISERROR(VLOOKUP($E$2,Pb!$A$5:$H$1642,8,0)),0,VLOOKUP($E$2,Pb!$A$5:$H$1642,8,0))</f>
        <v>8.5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3599</v>
      </c>
      <c r="E7" s="292">
        <f>+IF(ISERROR(VLOOKUP($E$2,Ag!$A$5:$H$1986,7,0)),0,VLOOKUP($E$2,Ag!$A$5:$H$1986,7,0))</f>
        <v>-5</v>
      </c>
      <c r="F7" s="291" t="s">
        <v>6</v>
      </c>
      <c r="G7" s="290">
        <f>+IF(ISERROR(VLOOKUP($E$2,Ag!$A$5:$H$1517,2,0)),0,VLOOKUP($E$2,Ag!$A$5:$H$1517,2,0))</f>
        <v>523.96571729727452</v>
      </c>
      <c r="H7" s="290">
        <f>+IF(ISERROR(VLOOKUP($E$2,Ag!$A$5:$H$1517,4,0)),0,VLOOKUP($E$2,Ag!$A$5:$H$1517,4,0))</f>
        <v>447.83394640792699</v>
      </c>
      <c r="I7" s="290">
        <f>+IF(ISERROR(VLOOKUP($E$2,Ag!$A$5:$H$1517,5,0)),0,VLOOKUP($E$2,Ag!$A$5:$H$1517,5,0))</f>
        <v>486.76</v>
      </c>
      <c r="J7" s="387">
        <f>+IF(ISERROR(VLOOKUP($E$2,Ag!$A$5:$H$1642,8,0)),0,VLOOKUP($E$2,Ag!$A$5:$H$1642,8,0))</f>
        <v>-1.125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19800</v>
      </c>
      <c r="E8" s="292">
        <f>+IF(ISERROR(VLOOKUP($E$2,Zn!$A$5:$H$2994,7,0)),0,VLOOKUP($E$2,Zn!$A$5:$H$2994,7,0))</f>
        <v>-280</v>
      </c>
      <c r="F8" s="291" t="s">
        <v>3</v>
      </c>
      <c r="G8" s="290">
        <f>+IF(ISERROR(VLOOKUP($E$2,Zn!$A$5:$H$2994,2,0)),0,VLOOKUP($E$2,Zn!$A$5:$H$2994,2,0))</f>
        <v>2882.6121707379925</v>
      </c>
      <c r="H8" s="290">
        <f>+IF(ISERROR(VLOOKUP($E$2,Zn!$A$5:$H$2994,4,0)),0,VLOOKUP($E$2,Zn!$A$5:$H$2994,4,0))</f>
        <v>2463.7710861008486</v>
      </c>
      <c r="I8" s="290">
        <f>+IF(ISERROR(VLOOKUP($E$2,Zn!$A$5:$H$2994,5,0)),0,VLOOKUP($E$2,Zn!$A$5:$H$2994,5,0))</f>
        <v>2546</v>
      </c>
      <c r="J8" s="387">
        <f>+IF(ISERROR(VLOOKUP($E$2,Zn!$A$5:$H$1642,8,0)),0,VLOOKUP($E$2,Zn!$A$5:$H$1642,8,0))</f>
        <v>-34.5</v>
      </c>
      <c r="K8" s="222"/>
      <c r="L8" s="3"/>
      <c r="M8" s="147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97950</v>
      </c>
      <c r="E9" s="292">
        <f>+IF(ISERROR(VLOOKUP($E$2,Ni!$A$6:$H$2996,7,0)),0,VLOOKUP($E$2,Ni!$A$6:$H$2996,7,0))</f>
        <v>-2700</v>
      </c>
      <c r="F9" s="291" t="s">
        <v>3</v>
      </c>
      <c r="G9" s="290">
        <f>+IF(ISERROR(VLOOKUP($E$2,Ni!$A$6:$H$2996,2,0)),0,VLOOKUP($E$2,Ni!$A$6:$H$2996,2,0))</f>
        <v>14260.195056756887</v>
      </c>
      <c r="H9" s="290">
        <f>+IF(ISERROR(VLOOKUP($E$2,Ni!$A$6:$H$2996,4,0)),0,VLOOKUP($E$2,Ni!$A$6:$H$2996,4,0))</f>
        <v>12188.200903211016</v>
      </c>
      <c r="I9" s="290">
        <f>+IF(ISERROR(VLOOKUP($E$2,Ni!$A$6:$H$2996,5,0)),0,VLOOKUP($E$2,Ni!$A$6:$H$2996,5,0))</f>
        <v>12340</v>
      </c>
      <c r="J9" s="387">
        <f>+IF(ISERROR(VLOOKUP($E$2,Ni!$A$5:$H$1642,8,0)),0,VLOOKUP($E$2,Ni!$A$5:$H$1642,8,0))</f>
        <v>-325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262.05565188527203</v>
      </c>
      <c r="H10" s="290">
        <f>+IF(ISERROR(VLOOKUP($E$2,Coke!$A$6:$H$2997,4,0)),0,VLOOKUP($E$2,Coke!$A$6:$H$2997,4,0))</f>
        <v>223.97918964553165</v>
      </c>
      <c r="I10" s="319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4125</v>
      </c>
      <c r="E11" s="292">
        <f>+IF(ISERROR(VLOOKUP($E$2,Steel!$A$6:$H$2995,7,0)),0,VLOOKUP($E$2,Steel!$A$6:$H$2995,7,0))</f>
        <v>60</v>
      </c>
      <c r="F11" s="291" t="s">
        <v>3</v>
      </c>
      <c r="G11" s="290">
        <f>+IF(ISERROR(VLOOKUP($E$2,Steel!$A$6:$H$2995,2,0)),0,VLOOKUP($E$2,Steel!$A$6:$H$2995,2,0))</f>
        <v>600.54420223708178</v>
      </c>
      <c r="H11" s="290">
        <f>+IF(ISERROR(VLOOKUP($E$2,Steel!$A$6:$H$2995,4,0)),0,VLOOKUP($E$2,Steel!$A$6:$H$2995,4,0))</f>
        <v>513.28564293767681</v>
      </c>
      <c r="I11" s="319">
        <f>+IF(ISERROR(VLOOKUP($E$2,Steel!$A$6:$H$2995,5,0)),0,VLOOKUP($E$2,Steel!$A$6:$H$2995,5,0))</f>
        <v>481</v>
      </c>
      <c r="J11" s="387">
        <f>+IF(ISERROR(VLOOKUP($E$2,Steel!$A$5:$H$1642,8,0)),0,VLOOKUP($E$2,Steel!$A$5:$H$1642,8,0))</f>
        <v>-1.5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901</v>
      </c>
      <c r="E12" s="292">
        <f>+IF(ISERROR(VLOOKUP($E$2,'Quặng Sắt'!$A$6:$H$2995,7,0)),0,VLOOKUP($E$2,'Quặng Sắt'!$A$6:$H$2995,7,0))</f>
        <v>24</v>
      </c>
      <c r="F12" s="291" t="s">
        <v>2</v>
      </c>
      <c r="G12" s="290">
        <f>+IF(ISERROR(VLOOKUP($E$2,'Quặng Sắt'!$A$6:$H$2995,2,0)),0,VLOOKUP($E$2,'Quặng Sắt'!$A$6:$H$2995,2,0))</f>
        <v>131.17341241590563</v>
      </c>
      <c r="H12" s="290">
        <f>+IF(ISERROR(VLOOKUP($E$2,'Quặng Sắt'!$A$6:$H$2995,4,0)),0,VLOOKUP($E$2,'Quặng Sắt'!$A$6:$H$2995,4,0))</f>
        <v>112.11402770590226</v>
      </c>
      <c r="I12" s="319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3416</v>
      </c>
      <c r="E16" s="409" t="s">
        <v>1000</v>
      </c>
      <c r="F16" s="409"/>
      <c r="G16" s="409"/>
      <c r="H16" s="409"/>
      <c r="I16" s="409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23300</v>
      </c>
      <c r="E17" s="409" t="s">
        <v>1003</v>
      </c>
      <c r="F17" s="409"/>
      <c r="G17" s="409"/>
      <c r="H17" s="409"/>
      <c r="I17" s="409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6.8687699999999996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0" t="s">
        <v>17</v>
      </c>
      <c r="B19" s="410"/>
      <c r="C19" s="410"/>
      <c r="D19" s="410"/>
      <c r="E19" s="410"/>
      <c r="F19" s="410"/>
      <c r="G19" s="410"/>
      <c r="H19" s="410"/>
      <c r="I19" s="410"/>
    </row>
    <row r="20" spans="1:12" ht="15.75" customHeight="1" x14ac:dyDescent="0.25">
      <c r="A20" s="404" t="s">
        <v>656</v>
      </c>
      <c r="B20" s="405"/>
      <c r="C20" s="404" t="s">
        <v>18</v>
      </c>
      <c r="D20" s="406"/>
      <c r="E20" s="406"/>
      <c r="F20" s="406"/>
      <c r="G20" s="406"/>
      <c r="H20" s="406"/>
      <c r="I20" s="406"/>
    </row>
    <row r="35" spans="1:12" ht="15" customHeight="1" x14ac:dyDescent="0.25">
      <c r="A35" s="411" t="s">
        <v>657</v>
      </c>
      <c r="B35" s="411"/>
      <c r="C35" s="412" t="s">
        <v>4</v>
      </c>
      <c r="D35" s="412"/>
      <c r="E35" s="412"/>
      <c r="F35" s="412"/>
      <c r="G35" s="412"/>
      <c r="H35" s="412"/>
      <c r="I35" s="412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1" t="s">
        <v>705</v>
      </c>
      <c r="B50" s="411"/>
      <c r="C50" s="412" t="s">
        <v>706</v>
      </c>
      <c r="D50" s="412"/>
      <c r="E50" s="412"/>
      <c r="F50" s="412"/>
      <c r="G50" s="412"/>
      <c r="H50" s="412"/>
      <c r="I50" s="412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1" t="s">
        <v>721</v>
      </c>
      <c r="B68" s="411"/>
      <c r="C68" s="412" t="s">
        <v>722</v>
      </c>
      <c r="D68" s="412"/>
      <c r="E68" s="412"/>
      <c r="F68" s="412"/>
      <c r="G68" s="412"/>
      <c r="H68" s="412"/>
      <c r="I68" s="412"/>
    </row>
    <row r="83" spans="1:9" x14ac:dyDescent="0.25">
      <c r="A83" s="411" t="s">
        <v>759</v>
      </c>
      <c r="B83" s="411"/>
      <c r="C83" s="412" t="s">
        <v>760</v>
      </c>
      <c r="D83" s="412"/>
      <c r="E83" s="412"/>
      <c r="F83" s="412"/>
      <c r="G83" s="412"/>
      <c r="H83" s="412"/>
      <c r="I83" s="412"/>
    </row>
    <row r="101" spans="1:9" x14ac:dyDescent="0.25">
      <c r="A101" s="413" t="s">
        <v>1025</v>
      </c>
      <c r="B101" s="413"/>
      <c r="C101" s="413"/>
      <c r="D101" s="413"/>
      <c r="E101" s="413"/>
      <c r="F101" s="413"/>
      <c r="G101" s="413"/>
      <c r="H101" s="413"/>
      <c r="I101" s="413"/>
    </row>
    <row r="116" spans="1:9" x14ac:dyDescent="0.25">
      <c r="A116" s="413" t="s">
        <v>1026</v>
      </c>
      <c r="B116" s="413"/>
      <c r="C116" s="413"/>
      <c r="D116" s="413"/>
      <c r="E116" s="413"/>
      <c r="F116" s="413"/>
      <c r="G116" s="413"/>
      <c r="H116" s="413"/>
      <c r="I116" s="413"/>
    </row>
    <row r="129" spans="1:9" x14ac:dyDescent="0.25">
      <c r="A129" s="413" t="s">
        <v>1005</v>
      </c>
      <c r="B129" s="413"/>
      <c r="C129" s="413"/>
      <c r="D129" s="413"/>
      <c r="E129" s="413"/>
      <c r="F129" s="413"/>
      <c r="G129" s="413"/>
      <c r="H129" s="413"/>
      <c r="I129" s="413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7"/>
  <sheetViews>
    <sheetView workbookViewId="0">
      <pane ySplit="3" topLeftCell="A1102" activePane="bottomLeft" state="frozen"/>
      <selection pane="bottomLeft" activeCell="F1116" sqref="F1116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2" t="s">
        <v>1016</v>
      </c>
      <c r="B1" s="423"/>
      <c r="C1" s="423"/>
      <c r="D1" s="423"/>
      <c r="E1" s="423"/>
      <c r="F1" s="423"/>
      <c r="G1" s="423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86" activePane="bottomLeft" state="frozen"/>
      <selection pane="bottomLeft" activeCell="E597" sqref="E597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133"/>
      <c r="B599" s="297"/>
    </row>
    <row r="600" spans="1:2" ht="15.75" x14ac:dyDescent="0.25">
      <c r="A600" s="133"/>
      <c r="B600" s="297"/>
    </row>
    <row r="601" spans="1:2" ht="15.75" x14ac:dyDescent="0.25">
      <c r="A601" s="133"/>
      <c r="B601" s="297"/>
    </row>
    <row r="602" spans="1:2" ht="15.75" x14ac:dyDescent="0.25">
      <c r="A602" s="133"/>
      <c r="B602" s="297"/>
    </row>
    <row r="603" spans="1:2" ht="15.75" x14ac:dyDescent="0.25">
      <c r="A603" s="133"/>
      <c r="B603" s="297"/>
    </row>
    <row r="604" spans="1:2" ht="15.75" x14ac:dyDescent="0.25">
      <c r="A604" s="133"/>
      <c r="B604" s="297"/>
    </row>
    <row r="605" spans="1:2" ht="15.75" x14ac:dyDescent="0.25">
      <c r="A605" s="133"/>
      <c r="B605" s="297"/>
    </row>
    <row r="606" spans="1:2" ht="15.75" x14ac:dyDescent="0.25">
      <c r="A606" s="133"/>
      <c r="B606" s="297"/>
    </row>
    <row r="607" spans="1:2" ht="15.75" x14ac:dyDescent="0.25">
      <c r="A607" s="133"/>
      <c r="B607" s="297"/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workbookViewId="0">
      <pane ySplit="3" topLeftCell="A465" activePane="bottomLeft" state="frozen"/>
      <selection pane="bottomLeft" activeCell="F479" sqref="F479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4" t="s">
        <v>1014</v>
      </c>
      <c r="B1" s="425"/>
      <c r="C1" s="425"/>
      <c r="D1" s="425"/>
      <c r="E1" s="425"/>
      <c r="F1" s="425"/>
      <c r="G1" s="425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427"/>
      <c r="B479" s="428"/>
    </row>
    <row r="480" spans="1:7" x14ac:dyDescent="0.25">
      <c r="A480" s="427"/>
      <c r="B480" s="428"/>
    </row>
    <row r="481" spans="1:2" x14ac:dyDescent="0.25">
      <c r="A481" s="427"/>
      <c r="B481" s="428"/>
    </row>
    <row r="482" spans="1:2" x14ac:dyDescent="0.25">
      <c r="A482" s="427"/>
      <c r="B482" s="428"/>
    </row>
    <row r="483" spans="1:2" x14ac:dyDescent="0.25">
      <c r="A483" s="427"/>
      <c r="B483" s="428"/>
    </row>
    <row r="484" spans="1:2" x14ac:dyDescent="0.25">
      <c r="A484" s="427"/>
      <c r="B484" s="428"/>
    </row>
    <row r="485" spans="1:2" x14ac:dyDescent="0.25">
      <c r="A485" s="427"/>
      <c r="B485" s="42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19" activePane="bottomLeft" state="frozen"/>
      <selection pane="bottomLeft" activeCell="E1331" sqref="E1331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4" t="s">
        <v>749</v>
      </c>
      <c r="B1" s="414"/>
      <c r="C1" s="414"/>
      <c r="D1" s="414"/>
      <c r="E1" s="414"/>
      <c r="F1" s="414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5" t="s">
        <v>750</v>
      </c>
      <c r="C3" s="416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5999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31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31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31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>E1327-E1326</f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>E1328-E1327</f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>E1329-E1328</f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>E1330-E1329</f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>E1331-E1330</f>
        <v>27</v>
      </c>
    </row>
    <row r="1332" spans="1:8" x14ac:dyDescent="0.25">
      <c r="A1332" s="181"/>
      <c r="B1332" s="37"/>
      <c r="C1332" s="231"/>
      <c r="D1332" s="37"/>
      <c r="E1332" s="231"/>
      <c r="F1332" s="37"/>
    </row>
    <row r="1333" spans="1:8" x14ac:dyDescent="0.25">
      <c r="A1333" s="181"/>
      <c r="B1333" s="37"/>
      <c r="C1333" s="231"/>
      <c r="D1333" s="37"/>
      <c r="E1333" s="231"/>
      <c r="F1333" s="37"/>
    </row>
    <row r="1334" spans="1:8" x14ac:dyDescent="0.25">
      <c r="A1334" s="181"/>
      <c r="B1334" s="37"/>
      <c r="C1334" s="231"/>
      <c r="D1334" s="37"/>
      <c r="E1334" s="231"/>
      <c r="F1334" s="37"/>
    </row>
    <row r="1335" spans="1:8" x14ac:dyDescent="0.25">
      <c r="A1335" s="181"/>
      <c r="B1335" s="37"/>
      <c r="C1335" s="231"/>
      <c r="D1335" s="37"/>
      <c r="E1335" s="231"/>
      <c r="F1335" s="37"/>
    </row>
    <row r="1336" spans="1:8" x14ac:dyDescent="0.25">
      <c r="A1336" s="181"/>
      <c r="B1336" s="37"/>
      <c r="C1336" s="231"/>
      <c r="D1336" s="37"/>
      <c r="E1336" s="231"/>
      <c r="F1336" s="37"/>
    </row>
    <row r="1337" spans="1:8" x14ac:dyDescent="0.25">
      <c r="A1337" s="181"/>
      <c r="B1337" s="37"/>
      <c r="C1337" s="231"/>
      <c r="D1337" s="37"/>
      <c r="E1337" s="231"/>
      <c r="F1337" s="37"/>
    </row>
    <row r="1338" spans="1:8" x14ac:dyDescent="0.25">
      <c r="A1338" s="181"/>
      <c r="B1338" s="37"/>
      <c r="C1338" s="231"/>
      <c r="D1338" s="37"/>
      <c r="E1338" s="231"/>
      <c r="F1338" s="37"/>
    </row>
    <row r="1339" spans="1:8" x14ac:dyDescent="0.25">
      <c r="A1339" s="181"/>
      <c r="B1339" s="37"/>
      <c r="C1339" s="231"/>
      <c r="D1339" s="37"/>
      <c r="E1339" s="231"/>
      <c r="F1339" s="37"/>
    </row>
    <row r="1340" spans="1:8" x14ac:dyDescent="0.25">
      <c r="A1340" s="181"/>
      <c r="B1340" s="37"/>
      <c r="C1340" s="231"/>
      <c r="D1340" s="37"/>
      <c r="E1340" s="231"/>
      <c r="F1340" s="37"/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6" activePane="bottomLeft" state="frozen"/>
      <selection pane="bottomLeft" activeCell="E1329" sqref="E1329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7" t="s">
        <v>749</v>
      </c>
      <c r="B1" s="417"/>
      <c r="C1" s="417"/>
      <c r="D1" s="417"/>
      <c r="E1" s="417"/>
      <c r="F1" s="417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5" t="s">
        <v>659</v>
      </c>
      <c r="C3" s="416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9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29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9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>E1325-E1324</f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>E1326-E1325</f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>E1327-E1326</f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>E1328-E1327</f>
        <v>1.5</v>
      </c>
    </row>
    <row r="1329" spans="1:8" x14ac:dyDescent="0.25">
      <c r="A1329" s="205">
        <v>43648</v>
      </c>
      <c r="B1329" s="37">
        <f t="shared" si="57"/>
        <v>2351.2215433039687</v>
      </c>
      <c r="C1329" s="37">
        <v>16150</v>
      </c>
      <c r="D1329" s="37">
        <f t="shared" si="54"/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>E1329-E1328</f>
        <v>8.5</v>
      </c>
    </row>
    <row r="1330" spans="1:8" x14ac:dyDescent="0.25">
      <c r="A1330" s="181"/>
      <c r="B1330" s="37"/>
      <c r="C1330" s="37"/>
      <c r="D1330" s="37"/>
      <c r="E1330" s="37"/>
      <c r="F1330" s="51"/>
    </row>
    <row r="1331" spans="1:8" x14ac:dyDescent="0.25">
      <c r="A1331" s="181"/>
      <c r="B1331" s="37"/>
      <c r="C1331" s="37"/>
      <c r="D1331" s="37"/>
      <c r="E1331" s="37"/>
      <c r="F1331" s="51"/>
    </row>
    <row r="1332" spans="1:8" x14ac:dyDescent="0.25">
      <c r="A1332" s="181"/>
      <c r="B1332" s="37"/>
      <c r="C1332" s="37"/>
      <c r="D1332" s="37"/>
      <c r="E1332" s="37"/>
      <c r="F1332" s="51"/>
    </row>
    <row r="1333" spans="1:8" x14ac:dyDescent="0.25">
      <c r="A1333" s="181"/>
      <c r="B1333" s="37"/>
      <c r="C1333" s="37"/>
      <c r="D1333" s="37"/>
      <c r="E1333" s="37"/>
      <c r="F1333" s="51"/>
    </row>
    <row r="1334" spans="1:8" x14ac:dyDescent="0.25">
      <c r="A1334" s="181"/>
      <c r="B1334" s="37"/>
      <c r="C1334" s="37"/>
      <c r="D1334" s="37"/>
      <c r="E1334" s="37"/>
      <c r="F1334" s="51"/>
    </row>
    <row r="1335" spans="1:8" x14ac:dyDescent="0.25">
      <c r="A1335" s="181"/>
      <c r="B1335" s="37"/>
      <c r="C1335" s="37"/>
      <c r="D1335" s="37"/>
      <c r="E1335" s="37"/>
      <c r="F1335" s="51"/>
    </row>
    <row r="1336" spans="1:8" x14ac:dyDescent="0.25">
      <c r="A1336" s="181"/>
      <c r="B1336" s="37"/>
      <c r="C1336" s="37"/>
      <c r="D1336" s="37"/>
      <c r="E1336" s="37"/>
      <c r="F1336" s="51"/>
    </row>
    <row r="1337" spans="1:8" x14ac:dyDescent="0.25">
      <c r="A1337" s="181"/>
      <c r="B1337" s="37"/>
      <c r="C1337" s="37"/>
      <c r="D1337" s="37"/>
      <c r="E1337" s="37"/>
      <c r="F1337" s="51"/>
    </row>
    <row r="1338" spans="1:8" x14ac:dyDescent="0.25">
      <c r="A1338" s="181"/>
      <c r="B1338" s="37"/>
      <c r="C1338" s="37"/>
      <c r="D1338" s="37"/>
      <c r="E1338" s="37"/>
      <c r="F1338" s="51"/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0" activePane="bottomLeft" state="frozen"/>
      <selection pane="bottomLeft" activeCell="E1329" sqref="E1329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8" t="s">
        <v>749</v>
      </c>
      <c r="B1" s="418"/>
      <c r="C1" s="418"/>
      <c r="D1" s="418"/>
      <c r="E1" s="418"/>
      <c r="F1" s="418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19" t="s">
        <v>752</v>
      </c>
      <c r="C3" s="420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29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29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29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>E1325-E1324</f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>E1326-E1325</f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>E1327-E1326</f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>E1328-E1327</f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>E1329-E1328</f>
        <v>-1.125</v>
      </c>
    </row>
    <row r="1330" spans="1:8" x14ac:dyDescent="0.25">
      <c r="A1330" s="204"/>
      <c r="B1330" s="20"/>
      <c r="C1330" s="221"/>
      <c r="D1330" s="20"/>
      <c r="E1330" s="20"/>
      <c r="F1330" s="47"/>
    </row>
    <row r="1331" spans="1:8" x14ac:dyDescent="0.25">
      <c r="A1331" s="204"/>
      <c r="B1331" s="20"/>
      <c r="C1331" s="221"/>
      <c r="D1331" s="20"/>
      <c r="E1331" s="20"/>
      <c r="F1331" s="47"/>
    </row>
    <row r="1332" spans="1:8" x14ac:dyDescent="0.25">
      <c r="A1332" s="204"/>
      <c r="B1332" s="20"/>
      <c r="C1332" s="221"/>
      <c r="D1332" s="20"/>
      <c r="E1332" s="20"/>
      <c r="F1332" s="47"/>
    </row>
    <row r="1333" spans="1:8" x14ac:dyDescent="0.25">
      <c r="A1333" s="204"/>
      <c r="B1333" s="20"/>
      <c r="C1333" s="221"/>
      <c r="D1333" s="20"/>
      <c r="E1333" s="20"/>
      <c r="F1333" s="47"/>
    </row>
    <row r="1334" spans="1:8" x14ac:dyDescent="0.25">
      <c r="A1334" s="204"/>
      <c r="B1334" s="20"/>
      <c r="C1334" s="221"/>
      <c r="D1334" s="20"/>
      <c r="E1334" s="20"/>
      <c r="F1334" s="47"/>
    </row>
    <row r="1335" spans="1:8" x14ac:dyDescent="0.25">
      <c r="A1335" s="204"/>
      <c r="B1335" s="20"/>
      <c r="C1335" s="221"/>
      <c r="D1335" s="20"/>
      <c r="E1335" s="20"/>
      <c r="F1335" s="47"/>
    </row>
    <row r="1336" spans="1:8" x14ac:dyDescent="0.25">
      <c r="A1336" s="204"/>
      <c r="B1336" s="20"/>
      <c r="C1336" s="221"/>
      <c r="D1336" s="20"/>
      <c r="E1336" s="20"/>
      <c r="F1336" s="47"/>
    </row>
    <row r="1337" spans="1:8" x14ac:dyDescent="0.25">
      <c r="A1337" s="204"/>
      <c r="B1337" s="20"/>
      <c r="C1337" s="221"/>
      <c r="D1337" s="20"/>
      <c r="E1337" s="20"/>
      <c r="F1337" s="47"/>
    </row>
    <row r="1338" spans="1:8" x14ac:dyDescent="0.25">
      <c r="A1338" s="204"/>
      <c r="B1338" s="20"/>
      <c r="C1338" s="221"/>
      <c r="D1338" s="20"/>
      <c r="E1338" s="20"/>
      <c r="F1338" s="47"/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6"/>
  <sheetViews>
    <sheetView zoomScale="85" zoomScaleNormal="85" workbookViewId="0">
      <pane ySplit="4" topLeftCell="A1317" activePane="bottomLeft" state="frozen"/>
      <selection pane="bottomLeft" activeCell="C1327" sqref="C1327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1" t="s">
        <v>749</v>
      </c>
      <c r="B1" s="421"/>
      <c r="C1" s="421"/>
      <c r="D1" s="421"/>
      <c r="E1" s="421"/>
      <c r="F1" s="421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2463.7710861008486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26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26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26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>E1322-E1321</f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>E1323-E1322</f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>E1324-E1323</f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>E1325-E1324</f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>E1326-E1325</f>
        <v>-34.5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3"/>
  <sheetViews>
    <sheetView zoomScale="115" zoomScaleNormal="115" workbookViewId="0">
      <pane ySplit="5" topLeftCell="A866" activePane="bottomLeft" state="frozen"/>
      <selection pane="bottomLeft" activeCell="E873" sqref="E873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73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73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73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>E869-E868</f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>E870-E869</f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>E871-E870</f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>E872-E871</f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>E873-E872</f>
        <v>-325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pane xSplit="1" ySplit="5" topLeftCell="B204" activePane="bottomRight" state="frozen"/>
      <selection pane="topRight" activeCell="B1" sqref="B1"/>
      <selection pane="bottomLeft" activeCell="A6" sqref="A6"/>
      <selection pane="bottomRight" activeCell="C208" sqref="C208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08" si="38">+IF(F198=0,"",C198/F198)</f>
        <v>259.72002181648185</v>
      </c>
      <c r="C198" s="333">
        <v>1800</v>
      </c>
      <c r="D198" s="1">
        <f t="shared" ref="D198:D208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>C208-C207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C23" sqref="C23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4" t="s">
        <v>1035</v>
      </c>
      <c r="B1" s="414"/>
      <c r="C1" s="414"/>
      <c r="D1" s="414"/>
      <c r="E1" s="414"/>
      <c r="F1" s="414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5" t="s">
        <v>1034</v>
      </c>
      <c r="C3" s="416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3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23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23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x14ac:dyDescent="0.25">
      <c r="A24" s="426"/>
      <c r="B24" s="392"/>
      <c r="C24" s="392"/>
      <c r="D24" s="392"/>
      <c r="E24" s="392"/>
      <c r="F24" s="392"/>
      <c r="G24" s="392"/>
    </row>
    <row r="25" spans="1:7" x14ac:dyDescent="0.25">
      <c r="A25" s="426"/>
      <c r="B25" s="392"/>
      <c r="C25" s="392"/>
      <c r="D25" s="392"/>
      <c r="E25" s="392"/>
      <c r="F25" s="392"/>
      <c r="G25" s="392"/>
    </row>
    <row r="26" spans="1:7" x14ac:dyDescent="0.25">
      <c r="A26" s="426"/>
      <c r="B26" s="392"/>
      <c r="C26" s="392"/>
      <c r="D26" s="392"/>
      <c r="E26" s="392"/>
      <c r="F26" s="392"/>
      <c r="G26" s="392"/>
    </row>
    <row r="27" spans="1:7" x14ac:dyDescent="0.25">
      <c r="A27" s="426"/>
      <c r="B27" s="392"/>
      <c r="C27" s="392"/>
      <c r="D27" s="392"/>
      <c r="E27" s="392"/>
      <c r="F27" s="392"/>
      <c r="G27" s="392"/>
    </row>
    <row r="28" spans="1:7" x14ac:dyDescent="0.25">
      <c r="A28" s="426"/>
      <c r="B28" s="392"/>
      <c r="C28" s="392"/>
      <c r="D28" s="392"/>
      <c r="E28" s="392"/>
      <c r="F28" s="392"/>
      <c r="G28" s="392"/>
    </row>
    <row r="29" spans="1:7" x14ac:dyDescent="0.25">
      <c r="A29" s="426"/>
      <c r="B29" s="392"/>
      <c r="C29" s="392"/>
      <c r="D29" s="392"/>
      <c r="E29" s="392"/>
      <c r="F29" s="392"/>
      <c r="G29" s="392"/>
    </row>
    <row r="30" spans="1:7" x14ac:dyDescent="0.25">
      <c r="A30" s="426"/>
      <c r="B30" s="392"/>
      <c r="C30" s="392"/>
      <c r="D30" s="392"/>
      <c r="E30" s="392"/>
      <c r="F30" s="392"/>
      <c r="G30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1" ySplit="5" topLeftCell="B188" activePane="bottomRight" state="frozen"/>
      <selection pane="topRight" activeCell="B1" sqref="B1"/>
      <selection pane="bottomLeft" activeCell="A6" sqref="A6"/>
      <selection pane="bottomRight" activeCell="M195" sqref="M195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195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195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195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>E191-E190</f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>E192-E191</f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>E193-E192</f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>E194-E193</f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>E195-E194</f>
        <v>-1.5</v>
      </c>
    </row>
    <row r="197" spans="1:14" x14ac:dyDescent="0.25">
      <c r="N197" s="1" t="s">
        <v>1038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2019-07-02T04:05:02Z</dcterms:modified>
</cp:coreProperties>
</file>