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10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75" i="16"/>
  <c r="D175"/>
  <c r="F175"/>
  <c r="B853" i="7"/>
  <c r="D853" s="1"/>
  <c r="F853"/>
  <c r="G853"/>
  <c r="B1306" i="5"/>
  <c r="D1306"/>
  <c r="F1306"/>
  <c r="G1306"/>
  <c r="B1309" i="4"/>
  <c r="D1309"/>
  <c r="F1309"/>
  <c r="G1309"/>
  <c r="B1309" i="3"/>
  <c r="D1309"/>
  <c r="F1309"/>
  <c r="G1309"/>
  <c r="B1311" i="2"/>
  <c r="D1311"/>
  <c r="F1311"/>
  <c r="G1311"/>
  <c r="B1308" i="4" l="1"/>
  <c r="D1308" s="1"/>
  <c r="F1308"/>
  <c r="G1308"/>
  <c r="B174" i="16"/>
  <c r="D174" s="1"/>
  <c r="F174"/>
  <c r="B852" i="7"/>
  <c r="D852" s="1"/>
  <c r="F852"/>
  <c r="G852"/>
  <c r="B1305" i="5"/>
  <c r="D1305" s="1"/>
  <c r="F1305"/>
  <c r="G1305"/>
  <c r="B1308" i="3"/>
  <c r="D1308" s="1"/>
  <c r="F1308"/>
  <c r="G1308"/>
  <c r="B1310" i="2"/>
  <c r="D1310" s="1"/>
  <c r="F1310"/>
  <c r="G1310"/>
  <c r="G1306" i="4" l="1"/>
  <c r="B173" i="16"/>
  <c r="D173" s="1"/>
  <c r="F173"/>
  <c r="F851" i="7"/>
  <c r="B851" s="1"/>
  <c r="D851" s="1"/>
  <c r="G851"/>
  <c r="F1304" i="5"/>
  <c r="B1304" s="1"/>
  <c r="D1304" s="1"/>
  <c r="G1304"/>
  <c r="B1307" i="4"/>
  <c r="D1307" s="1"/>
  <c r="F1307"/>
  <c r="G1307"/>
  <c r="B1307" i="3"/>
  <c r="D1307" s="1"/>
  <c r="F1307"/>
  <c r="G1307"/>
  <c r="F1309" i="2"/>
  <c r="G1309"/>
  <c r="B172" i="16"/>
  <c r="D172" s="1"/>
  <c r="F172"/>
  <c r="F850" i="7"/>
  <c r="B850" s="1"/>
  <c r="D850" s="1"/>
  <c r="G850"/>
  <c r="B1303" i="5"/>
  <c r="D1303" s="1"/>
  <c r="F1303"/>
  <c r="G1303"/>
  <c r="B1306" i="4"/>
  <c r="D1306" s="1"/>
  <c r="F1306"/>
  <c r="F1306" i="3"/>
  <c r="B1306" s="1"/>
  <c r="D1306" s="1"/>
  <c r="G1306"/>
  <c r="F1308" i="2" l="1"/>
  <c r="B1309" s="1"/>
  <c r="D1309" s="1"/>
  <c r="G1308"/>
  <c r="F171" i="16" l="1"/>
  <c r="B171" s="1"/>
  <c r="D171" s="1"/>
  <c r="B849" i="7"/>
  <c r="D849" s="1"/>
  <c r="F849"/>
  <c r="G849"/>
  <c r="G1302" i="5"/>
  <c r="F1302"/>
  <c r="B1302" s="1"/>
  <c r="D1302" s="1"/>
  <c r="F1305" i="4"/>
  <c r="B1305" s="1"/>
  <c r="D1305" s="1"/>
  <c r="G1305"/>
  <c r="B1305" i="3"/>
  <c r="D1305" s="1"/>
  <c r="F1305"/>
  <c r="G1305"/>
  <c r="F1307" i="2"/>
  <c r="B1308" s="1"/>
  <c r="D1308" s="1"/>
  <c r="G1307"/>
  <c r="F170" i="16"/>
  <c r="B170" s="1"/>
  <c r="D170" s="1"/>
  <c r="F848" i="7"/>
  <c r="B848" s="1"/>
  <c r="D848" s="1"/>
  <c r="G848"/>
  <c r="F1301" i="5"/>
  <c r="B1301" s="1"/>
  <c r="D1301" s="1"/>
  <c r="G1301"/>
  <c r="F1304" i="4"/>
  <c r="B1304" s="1"/>
  <c r="D1304" s="1"/>
  <c r="G1304"/>
  <c r="F1304" i="3"/>
  <c r="B1304" s="1"/>
  <c r="D1304" s="1"/>
  <c r="G1304"/>
  <c r="F1306" i="2"/>
  <c r="G1306"/>
  <c r="B1306" l="1"/>
  <c r="D1306" s="1"/>
  <c r="B1307"/>
  <c r="D1307" s="1"/>
  <c r="G1303" i="4"/>
  <c r="F1303"/>
  <c r="B1303" s="1"/>
  <c r="D1303" s="1"/>
  <c r="F847" i="7"/>
  <c r="B847" s="1"/>
  <c r="D847" s="1"/>
  <c r="G847"/>
  <c r="F169" i="16"/>
  <c r="B169" s="1"/>
  <c r="D169" s="1"/>
  <c r="F1300" i="5"/>
  <c r="B1300" s="1"/>
  <c r="D1300" s="1"/>
  <c r="G1300"/>
  <c r="G1303" i="3"/>
  <c r="F1303"/>
  <c r="B1303" s="1"/>
  <c r="D1303" s="1"/>
  <c r="G1305" i="2"/>
  <c r="F1305"/>
  <c r="B1305" s="1"/>
  <c r="D1305" s="1"/>
  <c r="F168" i="16" l="1"/>
  <c r="B168" s="1"/>
  <c r="D168" s="1"/>
  <c r="F846" i="7"/>
  <c r="B846" s="1"/>
  <c r="D846" s="1"/>
  <c r="G846"/>
  <c r="F1299" i="5"/>
  <c r="B1299" s="1"/>
  <c r="D1299" s="1"/>
  <c r="G1299"/>
  <c r="F1302" i="4"/>
  <c r="B1302" s="1"/>
  <c r="D1302" s="1"/>
  <c r="G1302"/>
  <c r="F1302" i="3"/>
  <c r="B1302" s="1"/>
  <c r="D1302" s="1"/>
  <c r="G1302"/>
  <c r="F1304" i="2"/>
  <c r="B1304" s="1"/>
  <c r="D1304" s="1"/>
  <c r="G1304"/>
  <c r="F167" i="16"/>
  <c r="B167" s="1"/>
  <c r="D167" s="1"/>
  <c r="F845" i="7"/>
  <c r="B845" s="1"/>
  <c r="D845" s="1"/>
  <c r="G845"/>
  <c r="F1298" i="5"/>
  <c r="B1298" s="1"/>
  <c r="D1298" s="1"/>
  <c r="G1298"/>
  <c r="F1301" i="4"/>
  <c r="B1301" s="1"/>
  <c r="D1301" s="1"/>
  <c r="G1301"/>
  <c r="F1301" i="3"/>
  <c r="B1301" s="1"/>
  <c r="D1301" s="1"/>
  <c r="G1301"/>
  <c r="F1303" i="2"/>
  <c r="B1303" s="1"/>
  <c r="D1303" s="1"/>
  <c r="G1303"/>
  <c r="F166" i="16"/>
  <c r="B166" s="1"/>
  <c r="D166" s="1"/>
  <c r="F844" i="7"/>
  <c r="B844" s="1"/>
  <c r="D844" s="1"/>
  <c r="G844"/>
  <c r="F1297" i="5"/>
  <c r="B1297" s="1"/>
  <c r="D1297" s="1"/>
  <c r="G1297"/>
  <c r="F1300" i="4"/>
  <c r="B1300" s="1"/>
  <c r="D1300" s="1"/>
  <c r="G1300"/>
  <c r="F1300" i="3"/>
  <c r="B1300" s="1"/>
  <c r="D1300" s="1"/>
  <c r="G1300"/>
  <c r="F1302" i="2"/>
  <c r="B1302" s="1"/>
  <c r="D1302" s="1"/>
  <c r="G1302"/>
  <c r="F165" i="16" l="1"/>
  <c r="B165" s="1"/>
  <c r="D165" s="1"/>
  <c r="F843" i="7"/>
  <c r="B843" s="1"/>
  <c r="D843" s="1"/>
  <c r="G843"/>
  <c r="F1296" i="5"/>
  <c r="B1296" s="1"/>
  <c r="D1296" s="1"/>
  <c r="G1296"/>
  <c r="F1299" i="4"/>
  <c r="B1299" s="1"/>
  <c r="D1299" s="1"/>
  <c r="G1299"/>
  <c r="F1299" i="3"/>
  <c r="B1299" s="1"/>
  <c r="D1299" s="1"/>
  <c r="G1299"/>
  <c r="F1301" i="2"/>
  <c r="B1301" s="1"/>
  <c r="D1301" s="1"/>
  <c r="G1301"/>
  <c r="F164" i="16"/>
  <c r="B164" s="1"/>
  <c r="D164" s="1"/>
  <c r="F842" i="7"/>
  <c r="B842" s="1"/>
  <c r="D842" s="1"/>
  <c r="G842"/>
  <c r="F1295" i="5"/>
  <c r="B1295" s="1"/>
  <c r="D1295" s="1"/>
  <c r="G1295"/>
  <c r="F1298" i="4"/>
  <c r="B1298" s="1"/>
  <c r="D1298" s="1"/>
  <c r="G1298"/>
  <c r="F1298" i="3"/>
  <c r="B1298" s="1"/>
  <c r="D1298" s="1"/>
  <c r="G1298"/>
  <c r="F1300" i="2"/>
  <c r="B1300" s="1"/>
  <c r="D1300" s="1"/>
  <c r="G1300"/>
  <c r="F163" i="16"/>
  <c r="B163" s="1"/>
  <c r="D163" s="1"/>
  <c r="F841" i="7"/>
  <c r="B841" s="1"/>
  <c r="D841" s="1"/>
  <c r="G841"/>
  <c r="F1294" i="5"/>
  <c r="B1294" s="1"/>
  <c r="D1294" s="1"/>
  <c r="G1294"/>
  <c r="F1297" i="4"/>
  <c r="B1297" s="1"/>
  <c r="D1297" s="1"/>
  <c r="G1297"/>
  <c r="F1297" i="3"/>
  <c r="B1297" s="1"/>
  <c r="D1297" s="1"/>
  <c r="G1297"/>
  <c r="F1299" i="2"/>
  <c r="B1299" s="1"/>
  <c r="D1299" s="1"/>
  <c r="G1299"/>
  <c r="F162" i="16" l="1"/>
  <c r="B162" s="1"/>
  <c r="D162" s="1"/>
  <c r="F1293" i="5"/>
  <c r="B1293" s="1"/>
  <c r="D1293" s="1"/>
  <c r="G1293"/>
  <c r="G1296" i="4"/>
  <c r="F1296"/>
  <c r="B1296" s="1"/>
  <c r="D1296" s="1"/>
  <c r="F840" i="7"/>
  <c r="B840" s="1"/>
  <c r="D840" s="1"/>
  <c r="G840"/>
  <c r="F1296" i="3"/>
  <c r="B1296" s="1"/>
  <c r="D1296" s="1"/>
  <c r="G1296"/>
  <c r="F1298" i="2"/>
  <c r="B1298" s="1"/>
  <c r="D1298" s="1"/>
  <c r="G1298"/>
  <c r="F161" i="16"/>
  <c r="B161" s="1"/>
  <c r="D161" s="1"/>
  <c r="F839" i="7"/>
  <c r="B839" s="1"/>
  <c r="D839" s="1"/>
  <c r="G839"/>
  <c r="F1292" i="5"/>
  <c r="B1292" s="1"/>
  <c r="D1292" s="1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F837" i="7"/>
  <c r="B837" s="1"/>
  <c r="D837" s="1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F1288" i="4"/>
  <c r="B1288" s="1"/>
  <c r="D1288" s="1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F830" i="7"/>
  <c r="B830" s="1"/>
  <c r="D830" s="1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F1274" i="2"/>
  <c r="B1274" s="1"/>
  <c r="D1274" s="1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F1273" i="2"/>
  <c r="B1273" s="1"/>
  <c r="D1273" s="1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D609" s="1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D602" s="1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D1046" s="1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D562" s="1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D540" s="1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D481" s="1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516" i="7"/>
  <c r="D534"/>
  <c r="D537"/>
  <c r="D547"/>
  <c r="D554"/>
  <c r="D570"/>
  <c r="D574"/>
  <c r="D596"/>
  <c r="D615"/>
  <c r="D621"/>
  <c r="D622"/>
  <c r="D629"/>
  <c r="D417"/>
  <c r="D870" i="5"/>
  <c r="D1006"/>
  <c r="D1015"/>
  <c r="D1029"/>
  <c r="D1043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8"/>
  <c r="G1046" i="4" l="1"/>
  <c r="B1045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<sst xmlns="http://schemas.openxmlformats.org/spreadsheetml/2006/main" count="4599" uniqueCount="1034">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</sst>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4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59587968"/>
        <c:axId val="59589760"/>
      </c:areaChart>
      <c:dateAx>
        <c:axId val="5958796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589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95897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5879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60859520"/>
        <c:axId val="60861056"/>
      </c:areaChart>
      <c:dateAx>
        <c:axId val="6085952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61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086105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95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34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61020032"/>
        <c:axId val="61021568"/>
      </c:areaChart>
      <c:dateAx>
        <c:axId val="6102003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21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021568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200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1004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61049472"/>
        <c:axId val="61059456"/>
      </c:areaChart>
      <c:dateAx>
        <c:axId val="6104947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594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05945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494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61070720"/>
        <c:axId val="61138048"/>
      </c:areaChart>
      <c:dateAx>
        <c:axId val="610707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1380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13804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07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61165952"/>
        <c:axId val="61167488"/>
      </c:areaChart>
      <c:dateAx>
        <c:axId val="611659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16748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1167488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1659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57496320"/>
        <c:axId val="57497856"/>
      </c:areaChart>
      <c:dateAx>
        <c:axId val="57496320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7497856"/>
        <c:crosses val="autoZero"/>
        <c:auto val="1"/>
        <c:lblOffset val="100"/>
        <c:baseTimeUnit val="days"/>
      </c:dateAx>
      <c:valAx>
        <c:axId val="57497856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496320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318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57517952"/>
        <c:axId val="57519488"/>
      </c:areaChart>
      <c:dateAx>
        <c:axId val="575179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519488"/>
        <c:crosses val="autoZero"/>
        <c:auto val="1"/>
        <c:lblOffset val="100"/>
        <c:baseTimeUnit val="days"/>
      </c:dateAx>
      <c:valAx>
        <c:axId val="575194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517952"/>
        <c:crosses val="autoZero"/>
        <c:crossBetween val="midCat"/>
      </c:valAx>
    </c:plotArea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4961536"/>
        <c:axId val="64963328"/>
      </c:areaChart>
      <c:dateAx>
        <c:axId val="649615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963328"/>
        <c:crosses val="autoZero"/>
        <c:auto val="1"/>
        <c:lblOffset val="100"/>
        <c:baseTimeUnit val="days"/>
      </c:dateAx>
      <c:valAx>
        <c:axId val="649633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961536"/>
        <c:crosses val="autoZero"/>
        <c:crossBetween val="midCat"/>
      </c:valAx>
    </c:plotArea>
    <c:plotVisOnly val="1"/>
    <c:dispBlanksAs val="zero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65123456"/>
        <c:axId val="65124992"/>
      </c:areaChart>
      <c:dateAx>
        <c:axId val="651234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24992"/>
        <c:crosses val="autoZero"/>
        <c:auto val="1"/>
        <c:lblOffset val="100"/>
        <c:baseTimeUnit val="days"/>
      </c:dateAx>
      <c:valAx>
        <c:axId val="65124992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23456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64891136"/>
        <c:axId val="64897024"/>
      </c:lineChart>
      <c:dateAx>
        <c:axId val="648911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897024"/>
        <c:crosses val="autoZero"/>
        <c:auto val="1"/>
        <c:lblOffset val="100"/>
        <c:baseTimeUnit val="days"/>
      </c:dateAx>
      <c:valAx>
        <c:axId val="648970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4891136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59617664"/>
        <c:axId val="59619200"/>
      </c:areaChart>
      <c:dateAx>
        <c:axId val="5961766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961920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961920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176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65610112"/>
        <c:axId val="65611648"/>
      </c:areaChart>
      <c:dateAx>
        <c:axId val="656101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611648"/>
        <c:crosses val="autoZero"/>
        <c:auto val="1"/>
        <c:lblOffset val="100"/>
        <c:baseTimeUnit val="days"/>
      </c:dateAx>
      <c:valAx>
        <c:axId val="65611648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610112"/>
        <c:crosses val="autoZero"/>
        <c:crossBetween val="midCat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65639936"/>
        <c:axId val="65641472"/>
      </c:areaChart>
      <c:dateAx>
        <c:axId val="656399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641472"/>
        <c:crosses val="autoZero"/>
        <c:auto val="1"/>
        <c:lblOffset val="100"/>
        <c:baseTimeUnit val="days"/>
      </c:dateAx>
      <c:valAx>
        <c:axId val="6564147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639936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65677952"/>
        <c:axId val="65683840"/>
      </c:barChart>
      <c:dateAx>
        <c:axId val="656779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683840"/>
        <c:crosses val="autoZero"/>
        <c:auto val="1"/>
        <c:lblOffset val="100"/>
        <c:baseTimeUnit val="days"/>
      </c:dateAx>
      <c:valAx>
        <c:axId val="656838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677952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65827584"/>
        <c:axId val="65829120"/>
      </c:areaChart>
      <c:dateAx>
        <c:axId val="6582758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65829120"/>
        <c:crosses val="autoZero"/>
        <c:auto val="1"/>
        <c:lblOffset val="100"/>
        <c:baseTimeUnit val="days"/>
      </c:dateAx>
      <c:valAx>
        <c:axId val="6582912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827584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65210240"/>
        <c:axId val="65211776"/>
      </c:areaChart>
      <c:dateAx>
        <c:axId val="652102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211776"/>
        <c:crosses val="autoZero"/>
        <c:auto val="1"/>
        <c:lblOffset val="100"/>
        <c:baseTimeUnit val="days"/>
      </c:dateAx>
      <c:valAx>
        <c:axId val="6521177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210240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65254912"/>
        <c:axId val="65256448"/>
      </c:lineChart>
      <c:catAx>
        <c:axId val="65254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256448"/>
        <c:crosses val="autoZero"/>
        <c:auto val="1"/>
        <c:lblAlgn val="ctr"/>
        <c:lblOffset val="100"/>
      </c:catAx>
      <c:valAx>
        <c:axId val="65256448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25491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65997440"/>
        <c:axId val="66015616"/>
      </c:lineChart>
      <c:dateAx>
        <c:axId val="659974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015616"/>
        <c:crosses val="autoZero"/>
        <c:auto val="1"/>
        <c:lblOffset val="100"/>
        <c:baseTimeUnit val="days"/>
      </c:dateAx>
      <c:valAx>
        <c:axId val="6601561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97440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66187648"/>
        <c:axId val="66189184"/>
      </c:areaChart>
      <c:dateAx>
        <c:axId val="661876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6189184"/>
        <c:crosses val="autoZero"/>
        <c:auto val="1"/>
        <c:lblOffset val="100"/>
        <c:baseTimeUnit val="days"/>
      </c:dateAx>
      <c:valAx>
        <c:axId val="66189184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187648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65955328"/>
        <c:axId val="65956864"/>
      </c:areaChart>
      <c:dateAx>
        <c:axId val="6595532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956864"/>
        <c:crosses val="autoZero"/>
        <c:auto val="1"/>
        <c:lblOffset val="100"/>
        <c:baseTimeUnit val="days"/>
      </c:dateAx>
      <c:valAx>
        <c:axId val="659568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55328"/>
        <c:crosses val="autoZero"/>
        <c:crossBetween val="midCat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65972864"/>
        <c:axId val="65991040"/>
      </c:lineChart>
      <c:dateAx>
        <c:axId val="6597286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91040"/>
        <c:crosses val="autoZero"/>
        <c:auto val="1"/>
        <c:lblOffset val="100"/>
        <c:baseTimeUnit val="days"/>
      </c:dateAx>
      <c:valAx>
        <c:axId val="6599104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7286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94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58475648"/>
        <c:axId val="58477184"/>
      </c:areaChart>
      <c:dateAx>
        <c:axId val="5847564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7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477184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756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66283008"/>
        <c:axId val="66284544"/>
      </c:areaChart>
      <c:dateAx>
        <c:axId val="66283008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66284544"/>
        <c:crosses val="autoZero"/>
        <c:auto val="1"/>
        <c:lblOffset val="100"/>
        <c:baseTimeUnit val="days"/>
      </c:dateAx>
      <c:valAx>
        <c:axId val="6628454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283008"/>
        <c:crosses val="autoZero"/>
        <c:crossBetween val="midCat"/>
      </c:valAx>
    </c:plotArea>
    <c:plotVisOnly val="1"/>
    <c:dispBlanksAs val="zero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66342912"/>
        <c:axId val="66344448"/>
      </c:areaChart>
      <c:dateAx>
        <c:axId val="663429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6344448"/>
        <c:crosses val="autoZero"/>
        <c:auto val="1"/>
        <c:lblOffset val="100"/>
        <c:baseTimeUnit val="days"/>
      </c:dateAx>
      <c:valAx>
        <c:axId val="6634444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342912"/>
        <c:crosses val="autoZero"/>
        <c:crossBetween val="midCat"/>
      </c:valAx>
    </c:plotArea>
    <c:plotVisOnly val="1"/>
    <c:dispBlanksAs val="zero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66356352"/>
        <c:axId val="66357888"/>
      </c:lineChart>
      <c:dateAx>
        <c:axId val="663563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357888"/>
        <c:crosses val="autoZero"/>
        <c:auto val="1"/>
        <c:lblOffset val="100"/>
        <c:baseTimeUnit val="days"/>
      </c:dateAx>
      <c:valAx>
        <c:axId val="6635788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356352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81567104"/>
        <c:axId val="81568896"/>
      </c:areaChart>
      <c:dateAx>
        <c:axId val="815671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568896"/>
        <c:crosses val="autoZero"/>
        <c:auto val="1"/>
        <c:lblOffset val="100"/>
        <c:baseTimeUnit val="days"/>
      </c:dateAx>
      <c:valAx>
        <c:axId val="81568896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67104"/>
        <c:crosses val="autoZero"/>
        <c:crossBetween val="midCat"/>
        <c:minorUnit val="1.0000000000000186E-4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65918080"/>
        <c:axId val="65919616"/>
      </c:areaChart>
      <c:dateAx>
        <c:axId val="659180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919616"/>
        <c:crosses val="autoZero"/>
        <c:auto val="1"/>
        <c:lblOffset val="100"/>
        <c:baseTimeUnit val="days"/>
      </c:dateAx>
      <c:valAx>
        <c:axId val="6591961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18080"/>
        <c:crosses val="autoZero"/>
        <c:crossBetween val="midCat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81697408"/>
        <c:axId val="81699200"/>
      </c:areaChart>
      <c:dateAx>
        <c:axId val="816974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699200"/>
        <c:crosses val="autoZero"/>
        <c:auto val="1"/>
        <c:lblOffset val="100"/>
        <c:baseTimeUnit val="days"/>
      </c:dateAx>
      <c:valAx>
        <c:axId val="8169920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697408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58509184"/>
        <c:axId val="58510720"/>
      </c:areaChart>
      <c:dateAx>
        <c:axId val="585091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10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510720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091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654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60656256"/>
        <c:axId val="60662144"/>
      </c:areaChart>
      <c:dateAx>
        <c:axId val="60656256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662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066214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56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11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60669312"/>
        <c:axId val="60687488"/>
      </c:areaChart>
      <c:catAx>
        <c:axId val="6066931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87488"/>
        <c:crosses val="autoZero"/>
        <c:auto val="1"/>
        <c:lblAlgn val="ctr"/>
        <c:lblOffset val="100"/>
      </c:catAx>
      <c:valAx>
        <c:axId val="606874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693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23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60723584"/>
        <c:axId val="60725120"/>
      </c:areaChart>
      <c:dateAx>
        <c:axId val="607235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72512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0725120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7235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60901632"/>
        <c:axId val="60915712"/>
      </c:lineChart>
      <c:dateAx>
        <c:axId val="60901632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15712"/>
        <c:crosses val="autoZero"/>
        <c:auto val="1"/>
        <c:lblOffset val="100"/>
        <c:baseTimeUnit val="days"/>
      </c:dateAx>
      <c:valAx>
        <c:axId val="60915712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0163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60821504"/>
        <c:axId val="60823040"/>
      </c:lineChart>
      <c:dateAx>
        <c:axId val="6082150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23040"/>
        <c:crosses val="autoZero"/>
        <c:auto val="1"/>
        <c:lblOffset val="100"/>
        <c:baseTimeUnit val="days"/>
      </c:dateAx>
      <c:valAx>
        <c:axId val="6082304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2150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K7" sqref="K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8" t="s">
        <v>1017</v>
      </c>
      <c r="B1" s="408"/>
      <c r="C1" s="408"/>
      <c r="D1" s="408"/>
      <c r="E1" s="408"/>
      <c r="F1" s="408"/>
      <c r="G1" s="408"/>
      <c r="H1" s="408"/>
      <c r="I1" s="408"/>
      <c r="J1" s="157"/>
      <c r="K1" s="338"/>
      <c r="L1" s="197"/>
      <c r="M1" s="158"/>
    </row>
    <row r="2" spans="1:13">
      <c r="A2" s="409" t="s">
        <v>21</v>
      </c>
      <c r="B2" s="409"/>
      <c r="C2" s="409"/>
      <c r="D2" s="409"/>
      <c r="E2" s="181">
        <v>43615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46660</v>
      </c>
      <c r="E5" s="328">
        <f>+IF(ISERROR(VLOOKUP($E$2,Cu!$A$5:$H$1642,7,0)),0,VLOOKUP($E$2,Cu!$A$5:$H$1642,7,0))</f>
        <v>-370</v>
      </c>
      <c r="F5" s="327" t="s">
        <v>3</v>
      </c>
      <c r="G5" s="326">
        <f>+IF(ISERROR(VLOOKUP($E$2,Cu!$A$5:$H$1642,2,0)),0,VLOOKUP($E$2,Cu!$A$5:$H$1642,2,0))</f>
        <v>6783.3035250677895</v>
      </c>
      <c r="H5" s="326">
        <f>+IF(ISERROR(VLOOKUP($E$2,Cu!$A$5:$H$1642,4,0)),0,VLOOKUP($E$2,Cu!$A$5:$H$1642,4,0))</f>
        <v>5797.6953205707605</v>
      </c>
      <c r="I5" s="326">
        <f>+IF(ISERROR(VLOOKUP($E$2,Cu!$A$5:$H$1999,5,0)),0,VLOOKUP($E$2,Cu!$A$5:$H$1999,5,0))</f>
        <v>5864.5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16200</v>
      </c>
      <c r="E6" s="328">
        <f>+IF(ISERROR(VLOOKUP($E$2,Pb!$A$5:$H$1987,7,0)),0,VLOOKUP($E$2,Pb!$A$5:$H$1987,7,0))</f>
        <v>-125</v>
      </c>
      <c r="F6" s="327" t="s">
        <v>3</v>
      </c>
      <c r="G6" s="326">
        <f>+IF(ISERROR(VLOOKUP($E$2,Pb!$A$5:$H$1987,2,0)),0,VLOOKUP($E$2,Pb!$A$5:$H$1987,2,0))</f>
        <v>2337.7669130942368</v>
      </c>
      <c r="H6" s="326">
        <f>+IF(ISERROR(VLOOKUP($E$2,Pb!$A$5:$H$1987,4,0)),0,VLOOKUP($E$2,Pb!$A$5:$H$1987,4,0))</f>
        <v>1998.091378713023</v>
      </c>
      <c r="I6" s="326">
        <f>+IF(ISERROR(VLOOKUP($E$2,Pb!$A$5:$H$1987,5,0)),0,VLOOKUP($E$2,Pb!$A$5:$H$1987,5,0))</f>
        <v>1798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3476</v>
      </c>
      <c r="E7" s="328">
        <f>+IF(ISERROR(VLOOKUP($E$2,Ag!$A$5:$H$1986,7,0)),0,VLOOKUP($E$2,Ag!$A$5:$H$1986,7,0))</f>
        <v>2</v>
      </c>
      <c r="F7" s="327" t="s">
        <v>6</v>
      </c>
      <c r="G7" s="326">
        <f>+IF(ISERROR(VLOOKUP($E$2,Ag!$A$5:$H$1517,2,0)),0,VLOOKUP($E$2,Ag!$A$5:$H$1517,2,0))</f>
        <v>501.35579530375583</v>
      </c>
      <c r="H7" s="326">
        <f>+IF(ISERROR(VLOOKUP($E$2,Ag!$A$5:$H$1517,4,0)),0,VLOOKUP($E$2,Ag!$A$5:$H$1517,4,0))</f>
        <v>428.5092267553469</v>
      </c>
      <c r="I7" s="326">
        <f>+IF(ISERROR(VLOOKUP($E$2,Ag!$A$5:$H$1517,5,0)),0,VLOOKUP($E$2,Ag!$A$5:$H$1517,5,0))</f>
        <v>462.49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21040</v>
      </c>
      <c r="E8" s="328">
        <f>+IF(ISERROR(VLOOKUP($E$2,Zn!$A$5:$H$2994,7,0)),0,VLOOKUP($E$2,Zn!$A$5:$H$2994,7,0))</f>
        <v>70</v>
      </c>
      <c r="F8" s="327" t="s">
        <v>3</v>
      </c>
      <c r="G8" s="326">
        <f>+IF(ISERROR(VLOOKUP($E$2,Zn!$A$5:$H$2994,2,0)),0,VLOOKUP($E$2,Zn!$A$5:$H$2994,2,0))</f>
        <v>3034.6737437258407</v>
      </c>
      <c r="H8" s="326">
        <f>+IF(ISERROR(VLOOKUP($E$2,Zn!$A$5:$H$2994,4,0)),0,VLOOKUP($E$2,Zn!$A$5:$H$2994,4,0))</f>
        <v>2593.7382425007186</v>
      </c>
      <c r="I8" s="326">
        <f>+IF(ISERROR(VLOOKUP($E$2,Zn!$A$5:$H$2994,5,0)),0,VLOOKUP($E$2,Zn!$A$5:$H$2994,5,0))</f>
        <v>2680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98575</v>
      </c>
      <c r="E9" s="328">
        <f>+IF(ISERROR(VLOOKUP($E$2,Ni!$A$6:$H$2996,7,0)),0,VLOOKUP($E$2,Ni!$A$6:$H$2996,7,0))</f>
        <v>-300</v>
      </c>
      <c r="F9" s="327" t="s">
        <v>3</v>
      </c>
      <c r="G9" s="326">
        <f>+IF(ISERROR(VLOOKUP($E$2,Ni!$A$6:$H$2996,2,0)),0,VLOOKUP($E$2,Ni!$A$6:$H$2996,2,0))</f>
        <v>14217.821496567241</v>
      </c>
      <c r="H9" s="326">
        <f>+IF(ISERROR(VLOOKUP($E$2,Ni!$A$6:$H$2996,4,0)),0,VLOOKUP($E$2,Ni!$A$6:$H$2996,4,0))</f>
        <v>12151.984185100207</v>
      </c>
      <c r="I9" s="326">
        <f>+IF(ISERROR(VLOOKUP($E$2,Ni!$A$6:$H$2996,5,0)),0,VLOOKUP($E$2,Ni!$A$6:$H$2996,5,0))</f>
        <v>12040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4080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589.59196767648746</v>
      </c>
      <c r="H11" s="326">
        <f>+IF(ISERROR(VLOOKUP($E$2,Steel!$A$6:$H$2995,4,0)),0,VLOOKUP($E$2,Steel!$A$6:$H$2995,4,0))</f>
        <v>503.92475869785255</v>
      </c>
      <c r="I11" s="355">
        <f>+IF(ISERROR(VLOOKUP($E$2,Steel!$A$6:$H$2995,5,0)),0,VLOOKUP($E$2,Steel!$A$6:$H$2995,5,0))</f>
        <v>477.5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43615</v>
      </c>
      <c r="C15" s="182" t="s">
        <v>1002</v>
      </c>
      <c r="D15" s="192">
        <f>+IF(ISERROR(VLOOKUP($E$2,'CNY-VND'!$A$4:$B$500,2,0)),0,VLOOKUP($E$2,'CNY-VND'!$A$4:$B$500,2,0))</f>
        <v>3417</v>
      </c>
      <c r="E15" s="410" t="s">
        <v>1000</v>
      </c>
      <c r="F15" s="410"/>
      <c r="G15" s="410"/>
      <c r="H15" s="410"/>
      <c r="I15" s="410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23470</v>
      </c>
      <c r="E16" s="410" t="s">
        <v>1003</v>
      </c>
      <c r="F16" s="410"/>
      <c r="G16" s="410"/>
      <c r="H16" s="410"/>
      <c r="I16" s="410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6.9296899999999999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11" t="s">
        <v>17</v>
      </c>
      <c r="B18" s="411"/>
      <c r="C18" s="411"/>
      <c r="D18" s="411"/>
      <c r="E18" s="411"/>
      <c r="F18" s="411"/>
      <c r="G18" s="411"/>
      <c r="H18" s="411"/>
      <c r="I18" s="411"/>
    </row>
    <row r="19" spans="1:12" ht="15.75" customHeight="1">
      <c r="A19" s="405" t="s">
        <v>656</v>
      </c>
      <c r="B19" s="406"/>
      <c r="C19" s="405" t="s">
        <v>18</v>
      </c>
      <c r="D19" s="407"/>
      <c r="E19" s="407"/>
      <c r="F19" s="407"/>
      <c r="G19" s="407"/>
      <c r="H19" s="407"/>
      <c r="I19" s="407"/>
    </row>
    <row r="34" spans="1:12" ht="15" customHeight="1">
      <c r="A34" s="403" t="s">
        <v>657</v>
      </c>
      <c r="B34" s="403"/>
      <c r="C34" s="404" t="s">
        <v>4</v>
      </c>
      <c r="D34" s="404"/>
      <c r="E34" s="404"/>
      <c r="F34" s="404"/>
      <c r="G34" s="404"/>
      <c r="H34" s="404"/>
      <c r="I34" s="404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3" t="s">
        <v>705</v>
      </c>
      <c r="B49" s="403"/>
      <c r="C49" s="404" t="s">
        <v>706</v>
      </c>
      <c r="D49" s="404"/>
      <c r="E49" s="404"/>
      <c r="F49" s="404"/>
      <c r="G49" s="404"/>
      <c r="H49" s="404"/>
      <c r="I49" s="404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3" t="s">
        <v>721</v>
      </c>
      <c r="B67" s="403"/>
      <c r="C67" s="404" t="s">
        <v>722</v>
      </c>
      <c r="D67" s="404"/>
      <c r="E67" s="404"/>
      <c r="F67" s="404"/>
      <c r="G67" s="404"/>
      <c r="H67" s="404"/>
      <c r="I67" s="404"/>
    </row>
    <row r="82" spans="1:9">
      <c r="A82" s="403" t="s">
        <v>759</v>
      </c>
      <c r="B82" s="403"/>
      <c r="C82" s="404" t="s">
        <v>760</v>
      </c>
      <c r="D82" s="404"/>
      <c r="E82" s="404"/>
      <c r="F82" s="404"/>
      <c r="G82" s="404"/>
      <c r="H82" s="404"/>
      <c r="I82" s="404"/>
    </row>
    <row r="100" spans="1:9">
      <c r="A100" s="402" t="s">
        <v>1027</v>
      </c>
      <c r="B100" s="402"/>
      <c r="C100" s="402"/>
      <c r="D100" s="402"/>
      <c r="E100" s="402"/>
      <c r="F100" s="402"/>
      <c r="G100" s="402"/>
      <c r="H100" s="402"/>
      <c r="I100" s="402"/>
    </row>
    <row r="115" spans="1:9">
      <c r="A115" s="402" t="s">
        <v>1028</v>
      </c>
      <c r="B115" s="402"/>
      <c r="C115" s="402"/>
      <c r="D115" s="402"/>
      <c r="E115" s="402"/>
      <c r="F115" s="402"/>
      <c r="G115" s="402"/>
      <c r="H115" s="402"/>
      <c r="I115" s="402"/>
    </row>
    <row r="128" spans="1:9">
      <c r="A128" s="402" t="s">
        <v>1005</v>
      </c>
      <c r="B128" s="402"/>
      <c r="C128" s="402"/>
      <c r="D128" s="402"/>
      <c r="E128" s="402"/>
      <c r="F128" s="402"/>
      <c r="G128" s="402"/>
      <c r="H128" s="402"/>
      <c r="I128" s="402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tabSelected="1" workbookViewId="0">
      <pane ySplit="3" topLeftCell="A1090" activePane="bottomLeft" state="frozen"/>
      <selection pane="bottomLeft" activeCell="G1096" sqref="G109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20" t="s">
        <v>1018</v>
      </c>
      <c r="B1" s="421"/>
      <c r="C1" s="421"/>
      <c r="D1" s="421"/>
      <c r="E1" s="421"/>
      <c r="F1" s="421"/>
      <c r="G1" s="421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225">
        <v>43595</v>
      </c>
      <c r="B1084" s="341">
        <v>6.8372099999999998</v>
      </c>
    </row>
    <row r="1085" spans="1:2">
      <c r="A1085" s="225">
        <v>43598</v>
      </c>
      <c r="B1085" s="341">
        <v>6.84999</v>
      </c>
    </row>
    <row r="1086" spans="1:2">
      <c r="A1086" s="225">
        <v>43599</v>
      </c>
      <c r="B1086" s="341">
        <v>6.8944299999999998</v>
      </c>
    </row>
    <row r="1087" spans="1:2">
      <c r="A1087" s="225">
        <v>43600</v>
      </c>
      <c r="B1087" s="341">
        <v>6.8994600000000004</v>
      </c>
    </row>
    <row r="1088" spans="1:2">
      <c r="A1088" s="225">
        <v>43601</v>
      </c>
      <c r="B1088" s="341">
        <v>6.9089200000000002</v>
      </c>
    </row>
    <row r="1089" spans="1:2">
      <c r="A1089" s="225">
        <v>43602</v>
      </c>
      <c r="B1089" s="341">
        <v>6.9388699999999996</v>
      </c>
    </row>
    <row r="1090" spans="1:2">
      <c r="A1090" s="225">
        <v>43605</v>
      </c>
      <c r="B1090" s="341">
        <v>6.9354199999999997</v>
      </c>
    </row>
    <row r="1091" spans="1:2">
      <c r="A1091" s="225">
        <v>43606</v>
      </c>
      <c r="B1091" s="341">
        <v>6.9222200000000003</v>
      </c>
    </row>
    <row r="1092" spans="1:2">
      <c r="A1092" s="225">
        <v>43608</v>
      </c>
      <c r="B1092" s="341">
        <v>6.9386799999999997</v>
      </c>
    </row>
    <row r="1093" spans="1:2">
      <c r="A1093" s="225">
        <v>43609</v>
      </c>
      <c r="B1093" s="341">
        <v>6.9320899999999996</v>
      </c>
    </row>
    <row r="1094" spans="1:2">
      <c r="A1094" s="225">
        <v>43612</v>
      </c>
      <c r="B1094" s="341">
        <v>6.9051299999999998</v>
      </c>
    </row>
    <row r="1095" spans="1:2">
      <c r="A1095" s="225">
        <v>43613</v>
      </c>
      <c r="B1095" s="341">
        <v>6.9200400000000002</v>
      </c>
    </row>
    <row r="1096" spans="1:2">
      <c r="A1096" s="225">
        <v>43614</v>
      </c>
      <c r="B1096" s="341">
        <v>6.9332000000000003</v>
      </c>
    </row>
    <row r="1097" spans="1:2">
      <c r="A1097" s="225">
        <v>43615</v>
      </c>
      <c r="B1097" s="341">
        <v>6.9296899999999999</v>
      </c>
    </row>
    <row r="1098" spans="1:2">
      <c r="A1098" s="125"/>
    </row>
    <row r="1099" spans="1:2">
      <c r="A1099" s="125"/>
    </row>
    <row r="1100" spans="1:2">
      <c r="A1100" s="125"/>
    </row>
    <row r="1101" spans="1:2">
      <c r="A1101" s="125"/>
    </row>
    <row r="1102" spans="1:2">
      <c r="A1102" s="125"/>
    </row>
    <row r="1103" spans="1:2">
      <c r="A1103" s="125"/>
    </row>
    <row r="1104" spans="1:2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71" activePane="bottomLeft" state="frozen"/>
      <selection pane="bottomLeft" activeCell="E579" sqref="E579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390">
        <v>43595</v>
      </c>
      <c r="B565" s="333">
        <v>23405</v>
      </c>
    </row>
    <row r="566" spans="1:2" ht="15.75">
      <c r="A566" s="390">
        <v>43598</v>
      </c>
      <c r="B566" s="333">
        <v>23375</v>
      </c>
    </row>
    <row r="567" spans="1:2" ht="15.75">
      <c r="A567" s="390">
        <v>43599</v>
      </c>
      <c r="B567" s="333">
        <v>23430</v>
      </c>
    </row>
    <row r="568" spans="1:2" ht="15.75">
      <c r="A568" s="390">
        <v>43600</v>
      </c>
      <c r="B568" s="333">
        <v>23400</v>
      </c>
    </row>
    <row r="569" spans="1:2" ht="15.75">
      <c r="A569" s="390">
        <v>43601</v>
      </c>
      <c r="B569" s="333">
        <v>23345</v>
      </c>
    </row>
    <row r="570" spans="1:2" ht="15.75">
      <c r="A570" s="390">
        <v>43602</v>
      </c>
      <c r="B570" s="333">
        <v>23450</v>
      </c>
    </row>
    <row r="571" spans="1:2" ht="15.75">
      <c r="A571" s="390">
        <v>43605</v>
      </c>
      <c r="B571" s="333">
        <v>23495</v>
      </c>
    </row>
    <row r="572" spans="1:2" ht="15.75">
      <c r="A572" s="390">
        <v>43606</v>
      </c>
      <c r="B572" s="333">
        <v>23465</v>
      </c>
    </row>
    <row r="573" spans="1:2" ht="15.75">
      <c r="A573" s="390">
        <v>43608</v>
      </c>
      <c r="B573" s="333">
        <v>23440</v>
      </c>
    </row>
    <row r="574" spans="1:2" ht="15.75">
      <c r="A574" s="390">
        <v>43609</v>
      </c>
      <c r="B574" s="333">
        <v>23455</v>
      </c>
    </row>
    <row r="575" spans="1:2" ht="15.75">
      <c r="A575" s="390">
        <v>43612</v>
      </c>
      <c r="B575" s="333">
        <v>23450</v>
      </c>
    </row>
    <row r="576" spans="1:2" ht="15.75">
      <c r="A576" s="390">
        <v>43613</v>
      </c>
      <c r="B576" s="333">
        <v>23450</v>
      </c>
    </row>
    <row r="577" spans="1:2" ht="15.75">
      <c r="A577" s="390">
        <v>43614</v>
      </c>
      <c r="B577" s="333">
        <v>23465</v>
      </c>
    </row>
    <row r="578" spans="1:2" ht="15.75">
      <c r="A578" s="390">
        <v>43615</v>
      </c>
      <c r="B578" s="333">
        <v>23470</v>
      </c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5"/>
  <sheetViews>
    <sheetView workbookViewId="0">
      <pane ySplit="3" topLeftCell="A453" activePane="bottomLeft" state="frozen"/>
      <selection pane="bottomLeft" activeCell="J463" sqref="J463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2" t="s">
        <v>1016</v>
      </c>
      <c r="B1" s="423"/>
      <c r="C1" s="423"/>
      <c r="D1" s="423"/>
      <c r="E1" s="423"/>
      <c r="F1" s="423"/>
      <c r="G1" s="423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07">
        <v>43595</v>
      </c>
      <c r="B445" s="308">
        <v>3462</v>
      </c>
    </row>
    <row r="446" spans="1:2">
      <c r="A446" s="307">
        <v>43598</v>
      </c>
      <c r="B446" s="308">
        <v>3431</v>
      </c>
    </row>
    <row r="447" spans="1:2">
      <c r="A447" s="307">
        <v>43599</v>
      </c>
      <c r="B447" s="308">
        <v>3430</v>
      </c>
    </row>
    <row r="448" spans="1:2">
      <c r="A448" s="307">
        <v>43600</v>
      </c>
      <c r="B448" s="308">
        <v>3421</v>
      </c>
    </row>
    <row r="449" spans="1:2">
      <c r="A449" s="307">
        <v>43601</v>
      </c>
      <c r="B449" s="308">
        <v>3415</v>
      </c>
    </row>
    <row r="450" spans="1:2">
      <c r="A450" s="307">
        <v>43602</v>
      </c>
      <c r="B450" s="308">
        <v>3416</v>
      </c>
    </row>
    <row r="451" spans="1:2">
      <c r="A451" s="307">
        <v>43605</v>
      </c>
      <c r="B451" s="308">
        <v>3421</v>
      </c>
    </row>
    <row r="452" spans="1:2">
      <c r="A452" s="307">
        <v>43606</v>
      </c>
      <c r="B452" s="308">
        <v>3420</v>
      </c>
    </row>
    <row r="453" spans="1:2">
      <c r="A453" s="307">
        <v>43608</v>
      </c>
      <c r="B453" s="308">
        <v>3412</v>
      </c>
    </row>
    <row r="454" spans="1:2">
      <c r="A454" s="307">
        <v>43609</v>
      </c>
      <c r="B454" s="308">
        <v>3414</v>
      </c>
    </row>
    <row r="455" spans="1:2">
      <c r="A455" s="307">
        <v>43612</v>
      </c>
      <c r="B455" s="308">
        <v>3423</v>
      </c>
    </row>
    <row r="456" spans="1:2">
      <c r="A456" s="307">
        <v>43613</v>
      </c>
      <c r="B456" s="308">
        <v>3418</v>
      </c>
    </row>
    <row r="457" spans="1:2">
      <c r="A457" s="307">
        <v>43614</v>
      </c>
      <c r="B457" s="308">
        <v>3415</v>
      </c>
    </row>
    <row r="458" spans="1:2">
      <c r="A458" s="307">
        <v>43615</v>
      </c>
      <c r="B458" s="308">
        <v>3417</v>
      </c>
    </row>
    <row r="459" spans="1:2">
      <c r="A459" s="400"/>
      <c r="B459" s="399"/>
    </row>
    <row r="460" spans="1:2">
      <c r="A460" s="400"/>
      <c r="B460" s="399"/>
    </row>
    <row r="461" spans="1:2">
      <c r="A461" s="400"/>
      <c r="B461" s="399"/>
    </row>
    <row r="462" spans="1:2">
      <c r="A462" s="400"/>
      <c r="B462" s="399"/>
    </row>
    <row r="463" spans="1:2">
      <c r="A463" s="400"/>
      <c r="B463" s="399"/>
    </row>
    <row r="464" spans="1:2">
      <c r="A464" s="400"/>
      <c r="B464" s="399"/>
    </row>
    <row r="465" spans="1:2">
      <c r="A465" s="400"/>
      <c r="B465" s="399"/>
    </row>
    <row r="466" spans="1:2">
      <c r="A466" s="400"/>
      <c r="B466" s="399"/>
    </row>
    <row r="467" spans="1:2">
      <c r="A467" s="400"/>
      <c r="B467" s="399"/>
    </row>
    <row r="468" spans="1:2">
      <c r="A468" s="400"/>
      <c r="B468" s="399"/>
    </row>
    <row r="469" spans="1:2">
      <c r="A469" s="400"/>
      <c r="B469" s="399"/>
    </row>
    <row r="470" spans="1:2">
      <c r="A470" s="400"/>
      <c r="B470" s="399"/>
    </row>
    <row r="471" spans="1:2">
      <c r="A471" s="400"/>
      <c r="B471" s="399"/>
    </row>
    <row r="472" spans="1:2">
      <c r="A472" s="400"/>
      <c r="B472" s="399"/>
    </row>
    <row r="473" spans="1:2">
      <c r="A473" s="400"/>
      <c r="B473" s="399"/>
    </row>
    <row r="474" spans="1:2">
      <c r="A474" s="400"/>
      <c r="B474" s="399"/>
    </row>
    <row r="475" spans="1:2">
      <c r="A475" s="400"/>
      <c r="B475" s="399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305" activePane="bottomLeft" state="frozen"/>
      <selection pane="bottomLeft" activeCell="E1316" sqref="E1316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2" t="s">
        <v>749</v>
      </c>
      <c r="B1" s="412"/>
      <c r="C1" s="412"/>
      <c r="D1" s="412"/>
      <c r="E1" s="412"/>
      <c r="F1" s="412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3" t="s">
        <v>750</v>
      </c>
      <c r="C3" s="414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5864.5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311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311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306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398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398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398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398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398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398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398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398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398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398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398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5">
        <v>43595</v>
      </c>
      <c r="B1298" s="47">
        <f t="shared" si="55"/>
        <v>7013.8258149157336</v>
      </c>
      <c r="C1298" s="398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5">
        <v>43598</v>
      </c>
      <c r="B1299" s="47">
        <f t="shared" si="55"/>
        <v>6951.1050381095447</v>
      </c>
      <c r="C1299" s="398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225">
        <v>43599</v>
      </c>
      <c r="B1300" s="47">
        <f t="shared" si="55"/>
        <v>6895.4213763864454</v>
      </c>
      <c r="C1300" s="398">
        <v>47540</v>
      </c>
      <c r="D1300" s="47">
        <f t="shared" si="34"/>
        <v>5893.5225439200394</v>
      </c>
      <c r="E1300" s="267">
        <v>6042.5</v>
      </c>
      <c r="F1300" s="170">
        <f>USD_CNY!B1086</f>
        <v>6.8944299999999998</v>
      </c>
      <c r="G1300" s="162">
        <f t="shared" si="54"/>
        <v>-75</v>
      </c>
    </row>
    <row r="1301" spans="1:7">
      <c r="A1301" s="225">
        <v>43600</v>
      </c>
      <c r="B1301" s="47">
        <f t="shared" si="55"/>
        <v>6902.7141254532962</v>
      </c>
      <c r="C1301" s="398">
        <v>47625</v>
      </c>
      <c r="D1301" s="47">
        <f t="shared" si="34"/>
        <v>5899.7556627805952</v>
      </c>
      <c r="E1301" s="267">
        <v>6007</v>
      </c>
      <c r="F1301" s="170">
        <f>USD_CNY!B1087</f>
        <v>6.8994600000000004</v>
      </c>
      <c r="G1301" s="162">
        <f t="shared" si="54"/>
        <v>85</v>
      </c>
    </row>
    <row r="1302" spans="1:7">
      <c r="A1302" s="225">
        <v>43601</v>
      </c>
      <c r="B1302" s="47">
        <f t="shared" si="55"/>
        <v>6920.7633030922343</v>
      </c>
      <c r="C1302" s="398">
        <v>47815</v>
      </c>
      <c r="D1302" s="47">
        <f t="shared" si="34"/>
        <v>5915.1823103352435</v>
      </c>
      <c r="E1302" s="267">
        <v>6002</v>
      </c>
      <c r="F1302" s="170">
        <f>USD_CNY!B1088</f>
        <v>6.9089200000000002</v>
      </c>
      <c r="G1302" s="162">
        <f t="shared" si="54"/>
        <v>190</v>
      </c>
    </row>
    <row r="1303" spans="1:7">
      <c r="A1303" s="225">
        <v>43602</v>
      </c>
      <c r="B1303" s="47">
        <f t="shared" si="55"/>
        <v>6903.1412895759686</v>
      </c>
      <c r="C1303" s="267">
        <v>47900</v>
      </c>
      <c r="D1303" s="47">
        <f t="shared" si="34"/>
        <v>5900.1207603213406</v>
      </c>
      <c r="E1303" s="267">
        <v>6089</v>
      </c>
      <c r="F1303" s="170">
        <f>USD_CNY!B1089</f>
        <v>6.9388699999999996</v>
      </c>
      <c r="G1303" s="162">
        <f t="shared" si="54"/>
        <v>85</v>
      </c>
    </row>
    <row r="1304" spans="1:7">
      <c r="A1304" s="225">
        <v>43605</v>
      </c>
      <c r="B1304" s="47">
        <f t="shared" si="55"/>
        <v>6891.4355583367706</v>
      </c>
      <c r="C1304" s="267">
        <v>47795</v>
      </c>
      <c r="D1304" s="47">
        <f t="shared" si="34"/>
        <v>5890.1158618262998</v>
      </c>
      <c r="E1304" s="267">
        <v>6025</v>
      </c>
      <c r="F1304" s="170">
        <f>USD_CNY!B1090</f>
        <v>6.9354199999999997</v>
      </c>
      <c r="G1304" s="162">
        <f t="shared" si="54"/>
        <v>-105</v>
      </c>
    </row>
    <row r="1305" spans="1:7">
      <c r="A1305" s="225">
        <v>43606</v>
      </c>
      <c r="B1305" s="47">
        <f t="shared" si="55"/>
        <v>6905.2991670302299</v>
      </c>
      <c r="C1305" s="398">
        <v>47800</v>
      </c>
      <c r="D1305" s="47">
        <f t="shared" si="34"/>
        <v>5901.9651000258382</v>
      </c>
      <c r="E1305" s="267">
        <v>5985</v>
      </c>
      <c r="F1305" s="170">
        <f>USD_CNY!B1091</f>
        <v>6.9222200000000003</v>
      </c>
      <c r="G1305" s="162">
        <f t="shared" si="54"/>
        <v>5</v>
      </c>
    </row>
    <row r="1306" spans="1:7">
      <c r="A1306" s="225">
        <v>43608</v>
      </c>
      <c r="B1306" s="47">
        <f t="shared" si="55"/>
        <v>6744.7987225235929</v>
      </c>
      <c r="C1306" s="398">
        <v>46800</v>
      </c>
      <c r="D1306" s="47">
        <f t="shared" si="34"/>
        <v>5764.7852329261477</v>
      </c>
      <c r="E1306" s="267">
        <v>5920</v>
      </c>
      <c r="F1306" s="170">
        <f>USD_CNY!B1092</f>
        <v>6.9386799999999997</v>
      </c>
      <c r="G1306" s="162">
        <f t="shared" si="54"/>
        <v>-1000</v>
      </c>
    </row>
    <row r="1307" spans="1:7">
      <c r="A1307" s="225">
        <v>43609</v>
      </c>
      <c r="B1307" s="47">
        <f>+IF(F1306=0,"",C1306/F1306)</f>
        <v>6744.7987225235929</v>
      </c>
      <c r="C1307" s="398">
        <v>47010</v>
      </c>
      <c r="D1307" s="47">
        <f t="shared" si="34"/>
        <v>5764.7852329261477</v>
      </c>
      <c r="E1307" s="267">
        <v>5860</v>
      </c>
      <c r="F1307" s="170">
        <f>USD_CNY!B1093</f>
        <v>6.9320899999999996</v>
      </c>
      <c r="G1307" s="162">
        <f t="shared" si="54"/>
        <v>210</v>
      </c>
    </row>
    <row r="1308" spans="1:7">
      <c r="A1308" s="225">
        <v>43612</v>
      </c>
      <c r="B1308" s="47">
        <f>+IF(F1307=0,"",C1307/F1307)</f>
        <v>6781.5045678864535</v>
      </c>
      <c r="C1308" s="398">
        <v>47100</v>
      </c>
      <c r="D1308" s="47">
        <f t="shared" si="34"/>
        <v>5796.1577503303024</v>
      </c>
      <c r="E1308" s="267">
        <v>5919</v>
      </c>
      <c r="F1308" s="170">
        <f>USD_CNY!B1094</f>
        <v>6.9051299999999998</v>
      </c>
      <c r="G1308" s="162">
        <f t="shared" si="54"/>
        <v>90</v>
      </c>
    </row>
    <row r="1309" spans="1:7">
      <c r="A1309" s="225">
        <v>43613</v>
      </c>
      <c r="B1309" s="47">
        <f>+IF(F1308=0,"",C1308/F1308)</f>
        <v>6821.0156796468718</v>
      </c>
      <c r="C1309" s="398">
        <v>47230</v>
      </c>
      <c r="D1309" s="47">
        <f t="shared" si="34"/>
        <v>5829.9279313221132</v>
      </c>
      <c r="E1309" s="267">
        <v>5919</v>
      </c>
      <c r="F1309" s="170">
        <f>USD_CNY!B1095</f>
        <v>6.9200400000000002</v>
      </c>
      <c r="G1309" s="162">
        <f t="shared" si="54"/>
        <v>130</v>
      </c>
    </row>
    <row r="1310" spans="1:7">
      <c r="A1310" s="225">
        <v>43614</v>
      </c>
      <c r="B1310" s="47">
        <f>+IF(F1309=0,"",C1309/F1309)</f>
        <v>6825.1050571962014</v>
      </c>
      <c r="C1310" s="398">
        <v>47030</v>
      </c>
      <c r="D1310" s="47">
        <f t="shared" si="34"/>
        <v>5833.4231258087193</v>
      </c>
      <c r="E1310" s="267">
        <v>5956.5</v>
      </c>
      <c r="F1310" s="170">
        <f>USD_CNY!B1096</f>
        <v>6.9332000000000003</v>
      </c>
      <c r="G1310" s="162">
        <f t="shared" si="54"/>
        <v>-200</v>
      </c>
    </row>
    <row r="1311" spans="1:7">
      <c r="A1311" s="225">
        <v>43615</v>
      </c>
      <c r="B1311" s="47">
        <f>+IF(F1310=0,"",C1310/F1310)</f>
        <v>6783.3035250677895</v>
      </c>
      <c r="C1311" s="267">
        <v>46660</v>
      </c>
      <c r="D1311" s="47">
        <f t="shared" si="34"/>
        <v>5797.6953205707605</v>
      </c>
      <c r="E1311" s="267">
        <v>5864.5</v>
      </c>
      <c r="F1311" s="170">
        <f>USD_CNY!B1097</f>
        <v>6.9296899999999999</v>
      </c>
      <c r="G1311" s="162">
        <f t="shared" si="54"/>
        <v>-370</v>
      </c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300" activePane="bottomLeft" state="frozen"/>
      <selection pane="bottomLeft" activeCell="E1309" sqref="E1309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5" t="s">
        <v>749</v>
      </c>
      <c r="B1" s="415"/>
      <c r="C1" s="415"/>
      <c r="D1" s="415"/>
      <c r="E1" s="415"/>
      <c r="F1" s="415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3" t="s">
        <v>659</v>
      </c>
      <c r="C3" s="414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309" si="53">+IF(F1284=0,"",C1284/F1284)</f>
        <v>2469.8064298537665</v>
      </c>
      <c r="C1284" s="47">
        <v>16550</v>
      </c>
      <c r="D1284" s="47">
        <f t="shared" ref="D1284:D1309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25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>
      <c r="A1299" s="225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>
      <c r="A1300" s="225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1">
        <f>USD_CNY!B1088</f>
        <v>6.9089200000000002</v>
      </c>
      <c r="G1300" s="162">
        <f t="shared" si="52"/>
        <v>75</v>
      </c>
    </row>
    <row r="1301" spans="1:7">
      <c r="A1301" s="225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1">
        <f>USD_CNY!B1089</f>
        <v>6.9388699999999996</v>
      </c>
      <c r="G1301" s="162">
        <f t="shared" ref="G1301:G1309" si="55">+C1300-C1299</f>
        <v>75</v>
      </c>
    </row>
    <row r="1302" spans="1:7">
      <c r="A1302" s="225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1">
        <f>USD_CNY!B1090</f>
        <v>6.9354199999999997</v>
      </c>
      <c r="G1302" s="162">
        <f t="shared" si="55"/>
        <v>50</v>
      </c>
    </row>
    <row r="1303" spans="1:7">
      <c r="A1303" s="225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1">
        <f>USD_CNY!B1091</f>
        <v>6.9222200000000003</v>
      </c>
      <c r="G1303" s="162">
        <f t="shared" si="55"/>
        <v>-50</v>
      </c>
    </row>
    <row r="1304" spans="1:7">
      <c r="A1304" s="225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1">
        <f>USD_CNY!B1092</f>
        <v>6.9386799999999997</v>
      </c>
      <c r="G1304" s="162">
        <f t="shared" si="55"/>
        <v>-150</v>
      </c>
    </row>
    <row r="1305" spans="1:7">
      <c r="A1305" s="225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1">
        <f>USD_CNY!B1093</f>
        <v>6.9320899999999996</v>
      </c>
      <c r="G1305" s="162">
        <f t="shared" si="55"/>
        <v>200</v>
      </c>
    </row>
    <row r="1306" spans="1:7">
      <c r="A1306" s="225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1">
        <f>USD_CNY!B1094</f>
        <v>6.9051299999999998</v>
      </c>
      <c r="G1306" s="162">
        <f t="shared" si="55"/>
        <v>100</v>
      </c>
    </row>
    <row r="1307" spans="1:7">
      <c r="A1307" s="225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1">
        <f>USD_CNY!B1095</f>
        <v>6.9200400000000002</v>
      </c>
      <c r="G1307" s="162">
        <f t="shared" si="55"/>
        <v>0</v>
      </c>
    </row>
    <row r="1308" spans="1:7">
      <c r="A1308" s="225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1">
        <f>USD_CNY!B1096</f>
        <v>6.9332000000000003</v>
      </c>
      <c r="G1308" s="162">
        <f t="shared" si="55"/>
        <v>-100</v>
      </c>
    </row>
    <row r="1309" spans="1:7">
      <c r="A1309" s="225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1">
        <f>USD_CNY!B1097</f>
        <v>6.9296899999999999</v>
      </c>
      <c r="G1309" s="162">
        <f t="shared" si="55"/>
        <v>-125</v>
      </c>
    </row>
    <row r="1310" spans="1:7">
      <c r="A1310" s="201"/>
      <c r="B1310" s="47"/>
      <c r="C1310" s="47"/>
      <c r="D1310" s="47"/>
      <c r="E1310" s="47"/>
      <c r="F1310" s="62"/>
    </row>
    <row r="1311" spans="1:7">
      <c r="A1311" s="201"/>
      <c r="B1311" s="47"/>
      <c r="C1311" s="47"/>
      <c r="D1311" s="47"/>
      <c r="E1311" s="47"/>
      <c r="F1311" s="62"/>
    </row>
    <row r="1312" spans="1:7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301" activePane="bottomLeft" state="frozen"/>
      <selection pane="bottomLeft" activeCell="E1309" sqref="E130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6" t="s">
        <v>749</v>
      </c>
      <c r="B1" s="416"/>
      <c r="C1" s="416"/>
      <c r="D1" s="416"/>
      <c r="E1" s="416"/>
      <c r="F1" s="416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7" t="s">
        <v>752</v>
      </c>
      <c r="C3" s="418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309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 t="shared" ref="B1295:B1309" si="53">+IF(F1295=0,"",C1295/F1295)</f>
        <v>517.46652164044701</v>
      </c>
      <c r="C1295" s="384">
        <v>3511</v>
      </c>
      <c r="D1295" s="20">
        <f t="shared" ref="D1295:D1309" si="54"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5">
        <v>43595</v>
      </c>
      <c r="B1296" s="20">
        <f t="shared" si="53"/>
        <v>515.12643812843737</v>
      </c>
      <c r="C1296" s="384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>
      <c r="A1297" s="225">
        <v>43598</v>
      </c>
      <c r="B1297" s="20">
        <f t="shared" si="53"/>
        <v>514.24484548521991</v>
      </c>
      <c r="C1297" s="384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>
      <c r="A1298" s="225">
        <v>43599</v>
      </c>
      <c r="B1298" s="20">
        <f t="shared" si="53"/>
        <v>517.66498929195518</v>
      </c>
      <c r="C1298" s="257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4">
        <f t="shared" si="52"/>
        <v>30</v>
      </c>
    </row>
    <row r="1299" spans="1:7">
      <c r="A1299" s="225">
        <v>43600</v>
      </c>
      <c r="B1299" s="20">
        <f t="shared" si="53"/>
        <v>514.0381438349508</v>
      </c>
      <c r="C1299" s="257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4">
        <f t="shared" si="52"/>
        <v>-2</v>
      </c>
    </row>
    <row r="1300" spans="1:7">
      <c r="A1300" s="225">
        <v>43601</v>
      </c>
      <c r="B1300" s="20">
        <f t="shared" si="53"/>
        <v>512.64881599429521</v>
      </c>
      <c r="C1300" s="257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4">
        <f t="shared" si="52"/>
        <v>-7</v>
      </c>
    </row>
    <row r="1301" spans="1:7">
      <c r="A1301" s="225">
        <v>43602</v>
      </c>
      <c r="B1301" s="20">
        <f t="shared" si="53"/>
        <v>506.01251715174004</v>
      </c>
      <c r="C1301" s="257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4">
        <f t="shared" si="52"/>
        <v>-41</v>
      </c>
    </row>
    <row r="1302" spans="1:7">
      <c r="A1302" s="225">
        <v>43605</v>
      </c>
      <c r="B1302" s="20">
        <f t="shared" si="53"/>
        <v>502.96373905261231</v>
      </c>
      <c r="C1302" s="257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4">
        <f t="shared" si="52"/>
        <v>-6</v>
      </c>
    </row>
    <row r="1303" spans="1:7">
      <c r="A1303" s="225">
        <v>43606</v>
      </c>
      <c r="B1303" s="20">
        <f t="shared" si="53"/>
        <v>502.78137445172752</v>
      </c>
      <c r="C1303" s="257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4">
        <f t="shared" si="52"/>
        <v>-3</v>
      </c>
    </row>
    <row r="1304" spans="1:7">
      <c r="A1304" s="225">
        <v>43608</v>
      </c>
      <c r="B1304" s="20">
        <f t="shared" si="53"/>
        <v>504.31797891427891</v>
      </c>
      <c r="C1304" s="257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4">
        <f t="shared" si="52"/>
        <v>4</v>
      </c>
    </row>
    <row r="1305" spans="1:7">
      <c r="A1305" s="225">
        <v>43609</v>
      </c>
      <c r="B1305" s="20">
        <f t="shared" si="53"/>
        <v>505.71578455844627</v>
      </c>
      <c r="C1305" s="257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4">
        <f t="shared" si="52"/>
        <v>18</v>
      </c>
    </row>
    <row r="1306" spans="1:7">
      <c r="A1306" s="225">
        <v>43612</v>
      </c>
      <c r="B1306" s="20">
        <f t="shared" si="53"/>
        <v>506.1965438994589</v>
      </c>
      <c r="C1306" s="257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4">
        <f t="shared" si="52"/>
        <v>0</v>
      </c>
    </row>
    <row r="1307" spans="1:7">
      <c r="A1307" s="225">
        <v>43613</v>
      </c>
      <c r="B1307" s="20">
        <f t="shared" si="53"/>
        <v>506.7247104688833</v>
      </c>
      <c r="C1307" s="257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4">
        <f t="shared" si="52"/>
        <v>-10</v>
      </c>
    </row>
    <row r="1308" spans="1:7">
      <c r="A1308" s="225">
        <v>43614</v>
      </c>
      <c r="B1308" s="20">
        <f t="shared" si="53"/>
        <v>502.02021953630327</v>
      </c>
      <c r="C1308" s="257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4">
        <f t="shared" si="52"/>
        <v>-25</v>
      </c>
    </row>
    <row r="1309" spans="1:7">
      <c r="A1309" s="225">
        <v>43615</v>
      </c>
      <c r="B1309" s="20">
        <f t="shared" si="53"/>
        <v>501.35579530375583</v>
      </c>
      <c r="C1309" s="257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4">
        <f t="shared" si="52"/>
        <v>2</v>
      </c>
    </row>
    <row r="1310" spans="1:7">
      <c r="A1310" s="224"/>
      <c r="B1310" s="20"/>
      <c r="C1310" s="257"/>
      <c r="D1310" s="20"/>
      <c r="E1310" s="20"/>
      <c r="F1310" s="58"/>
    </row>
    <row r="1311" spans="1:7">
      <c r="A1311" s="224"/>
      <c r="B1311" s="20"/>
      <c r="C1311" s="257"/>
      <c r="D1311" s="20"/>
      <c r="E1311" s="20"/>
      <c r="F1311" s="58"/>
    </row>
    <row r="1312" spans="1:7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6"/>
  <sheetViews>
    <sheetView zoomScale="85" zoomScaleNormal="85" workbookViewId="0">
      <pane ySplit="4" topLeftCell="A1295" activePane="bottomLeft" state="frozen"/>
      <selection pane="bottomLeft" activeCell="F1306" sqref="F1306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9" t="s">
        <v>749</v>
      </c>
      <c r="B1" s="419"/>
      <c r="C1" s="419"/>
      <c r="D1" s="419"/>
      <c r="E1" s="419"/>
      <c r="F1" s="419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2593.7382425007186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306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306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306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  <row r="1295" spans="1:7">
      <c r="A1295" s="225">
        <v>43599</v>
      </c>
      <c r="B1295" s="3">
        <f t="shared" si="40"/>
        <v>3083.2161798776347</v>
      </c>
      <c r="C1295" s="258">
        <v>21120</v>
      </c>
      <c r="D1295" s="3">
        <f t="shared" si="51"/>
        <v>2635.2275041689186</v>
      </c>
      <c r="E1295" s="258">
        <v>2719.5</v>
      </c>
      <c r="F1295" s="170">
        <f>USD_CNY!B1085</f>
        <v>6.84999</v>
      </c>
      <c r="G1295" s="184">
        <f t="shared" si="50"/>
        <v>-120</v>
      </c>
    </row>
    <row r="1296" spans="1:7">
      <c r="A1296" s="225">
        <v>43600</v>
      </c>
      <c r="B1296" s="3">
        <f t="shared" si="40"/>
        <v>3111.2071628836611</v>
      </c>
      <c r="C1296" s="258">
        <v>21450</v>
      </c>
      <c r="D1296" s="3">
        <f t="shared" si="51"/>
        <v>2659.1514212680868</v>
      </c>
      <c r="E1296" s="258">
        <v>2715</v>
      </c>
      <c r="F1296" s="170">
        <f>USD_CNY!B1086</f>
        <v>6.8944299999999998</v>
      </c>
      <c r="G1296" s="184">
        <f t="shared" si="50"/>
        <v>330</v>
      </c>
    </row>
    <row r="1297" spans="1:7">
      <c r="A1297" s="225">
        <v>43601</v>
      </c>
      <c r="B1297" s="3">
        <f t="shared" si="40"/>
        <v>3130.6797923315735</v>
      </c>
      <c r="C1297" s="258">
        <v>21600</v>
      </c>
      <c r="D1297" s="3">
        <f t="shared" si="51"/>
        <v>2675.7946943004904</v>
      </c>
      <c r="E1297" s="258">
        <v>2730</v>
      </c>
      <c r="F1297" s="170">
        <f>USD_CNY!B1087</f>
        <v>6.8994600000000004</v>
      </c>
      <c r="G1297" s="184">
        <f t="shared" si="50"/>
        <v>150</v>
      </c>
    </row>
    <row r="1298" spans="1:7">
      <c r="A1298" s="225">
        <v>43602</v>
      </c>
      <c r="B1298" s="3">
        <f t="shared" si="40"/>
        <v>3104.6820631878786</v>
      </c>
      <c r="C1298" s="258">
        <v>21450</v>
      </c>
      <c r="D1298" s="3">
        <f t="shared" si="51"/>
        <v>2653.5744129810928</v>
      </c>
      <c r="E1298" s="258">
        <v>2781</v>
      </c>
      <c r="F1298" s="170">
        <f>USD_CNY!B1088</f>
        <v>6.9089200000000002</v>
      </c>
      <c r="G1298" s="184">
        <f t="shared" si="50"/>
        <v>-150</v>
      </c>
    </row>
    <row r="1299" spans="1:7">
      <c r="A1299" s="225">
        <v>43605</v>
      </c>
      <c r="B1299" s="3">
        <f t="shared" si="40"/>
        <v>3065.3406102146319</v>
      </c>
      <c r="C1299" s="258">
        <v>21270</v>
      </c>
      <c r="D1299" s="3">
        <f t="shared" si="51"/>
        <v>2619.9492394996855</v>
      </c>
      <c r="E1299" s="258">
        <v>2755</v>
      </c>
      <c r="F1299" s="170">
        <f>USD_CNY!B1089</f>
        <v>6.9388699999999996</v>
      </c>
      <c r="G1299" s="184">
        <f t="shared" si="50"/>
        <v>-180</v>
      </c>
    </row>
    <row r="1300" spans="1:7">
      <c r="A1300" s="225">
        <v>43606</v>
      </c>
      <c r="B1300" s="3">
        <f t="shared" si="40"/>
        <v>3048.1210943244969</v>
      </c>
      <c r="C1300" s="258">
        <v>21140</v>
      </c>
      <c r="D1300" s="3">
        <f t="shared" si="51"/>
        <v>2605.2317045508521</v>
      </c>
      <c r="E1300" s="258">
        <v>2705</v>
      </c>
      <c r="F1300" s="170">
        <f>USD_CNY!B1090</f>
        <v>6.9354199999999997</v>
      </c>
      <c r="G1300" s="184">
        <f t="shared" si="50"/>
        <v>-130</v>
      </c>
    </row>
    <row r="1301" spans="1:7">
      <c r="A1301" s="225">
        <v>43608</v>
      </c>
      <c r="B1301" s="3">
        <f t="shared" si="40"/>
        <v>2999.0378809110371</v>
      </c>
      <c r="C1301" s="258">
        <v>20760</v>
      </c>
      <c r="D1301" s="3">
        <f t="shared" si="51"/>
        <v>2563.2802400949035</v>
      </c>
      <c r="E1301" s="258">
        <v>2713</v>
      </c>
      <c r="F1301" s="170">
        <f>USD_CNY!B1091</f>
        <v>6.9222200000000003</v>
      </c>
      <c r="G1301" s="184">
        <f t="shared" si="50"/>
        <v>-380</v>
      </c>
    </row>
    <row r="1302" spans="1:7">
      <c r="A1302" s="225">
        <v>43609</v>
      </c>
      <c r="B1302" s="3">
        <f t="shared" si="40"/>
        <v>2968.864394956966</v>
      </c>
      <c r="C1302" s="258">
        <v>20600</v>
      </c>
      <c r="D1302" s="3">
        <f t="shared" si="51"/>
        <v>2537.4909358606546</v>
      </c>
      <c r="E1302" s="258">
        <v>2668</v>
      </c>
      <c r="F1302" s="170">
        <f>USD_CNY!B1092</f>
        <v>6.9386799999999997</v>
      </c>
      <c r="G1302" s="184">
        <f t="shared" si="50"/>
        <v>-160</v>
      </c>
    </row>
    <row r="1303" spans="1:7">
      <c r="A1303" s="225">
        <v>43612</v>
      </c>
      <c r="B1303" s="3">
        <f t="shared" si="40"/>
        <v>2986.1124134279853</v>
      </c>
      <c r="C1303" s="258">
        <v>20700</v>
      </c>
      <c r="D1303" s="3">
        <f t="shared" si="51"/>
        <v>2552.232831989731</v>
      </c>
      <c r="E1303" s="258">
        <v>2705</v>
      </c>
      <c r="F1303" s="170">
        <f>USD_CNY!B1093</f>
        <v>6.9320899999999996</v>
      </c>
      <c r="G1303" s="184">
        <f t="shared" si="50"/>
        <v>100</v>
      </c>
    </row>
    <row r="1304" spans="1:7">
      <c r="A1304" s="225">
        <v>43613</v>
      </c>
      <c r="B1304" s="3">
        <f t="shared" si="40"/>
        <v>3060.0437645634479</v>
      </c>
      <c r="C1304" s="258">
        <v>21130</v>
      </c>
      <c r="D1304" s="3">
        <f t="shared" si="51"/>
        <v>2615.4220209944001</v>
      </c>
      <c r="E1304" s="258">
        <v>2705</v>
      </c>
      <c r="F1304" s="170">
        <f>USD_CNY!B1094</f>
        <v>6.9051299999999998</v>
      </c>
      <c r="G1304" s="184">
        <f t="shared" si="50"/>
        <v>430</v>
      </c>
    </row>
    <row r="1305" spans="1:7">
      <c r="A1305" s="225">
        <v>43614</v>
      </c>
      <c r="B1305" s="3">
        <f t="shared" si="40"/>
        <v>3030.3293044548873</v>
      </c>
      <c r="C1305" s="258">
        <v>20970</v>
      </c>
      <c r="D1305" s="3">
        <f t="shared" si="51"/>
        <v>2590.0250465426388</v>
      </c>
      <c r="E1305" s="258">
        <v>2738</v>
      </c>
      <c r="F1305" s="170">
        <f>USD_CNY!B1095</f>
        <v>6.9200400000000002</v>
      </c>
      <c r="G1305" s="184">
        <f t="shared" si="50"/>
        <v>-160</v>
      </c>
    </row>
    <row r="1306" spans="1:7">
      <c r="A1306" s="225">
        <v>43615</v>
      </c>
      <c r="B1306" s="3">
        <f t="shared" si="40"/>
        <v>3034.6737437258407</v>
      </c>
      <c r="C1306" s="258">
        <v>21040</v>
      </c>
      <c r="D1306" s="3">
        <f t="shared" si="51"/>
        <v>2593.7382425007186</v>
      </c>
      <c r="E1306" s="258">
        <v>2680</v>
      </c>
      <c r="F1306" s="170">
        <f>USD_CNY!B1096</f>
        <v>6.9332000000000003</v>
      </c>
      <c r="G1306" s="184">
        <f t="shared" si="50"/>
        <v>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3"/>
  <sheetViews>
    <sheetView zoomScale="115" zoomScaleNormal="115" workbookViewId="0">
      <pane ySplit="5" topLeftCell="A845" activePane="bottomLeft" state="frozen"/>
      <selection pane="bottomLeft" activeCell="E853" sqref="E853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53" si="28">+IF(F731=0,"",C731/F731)</f>
        <v>14764.542141360806</v>
      </c>
      <c r="C731" s="288">
        <v>102900</v>
      </c>
      <c r="D731" s="110">
        <f t="shared" ref="D731:D853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53" si="44"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  <row r="842" spans="1:7">
      <c r="A842" s="350">
        <v>43599</v>
      </c>
      <c r="B842" s="106">
        <f t="shared" si="28"/>
        <v>14343.086632243259</v>
      </c>
      <c r="C842" s="290">
        <v>98250</v>
      </c>
      <c r="D842" s="106">
        <f t="shared" si="29"/>
        <v>12259.048403626719</v>
      </c>
      <c r="E842" s="290">
        <v>11730</v>
      </c>
      <c r="F842" s="177">
        <f>USD_CNY!B1085</f>
        <v>6.84999</v>
      </c>
      <c r="G842" s="106">
        <f t="shared" si="44"/>
        <v>550</v>
      </c>
    </row>
    <row r="843" spans="1:7">
      <c r="A843" s="350">
        <v>43600</v>
      </c>
      <c r="B843" s="106">
        <f t="shared" si="28"/>
        <v>14279.643132209625</v>
      </c>
      <c r="C843" s="290">
        <v>98450</v>
      </c>
      <c r="D843" s="106">
        <f t="shared" si="29"/>
        <v>12204.823189922758</v>
      </c>
      <c r="E843" s="290">
        <v>11820</v>
      </c>
      <c r="F843" s="177">
        <f>USD_CNY!B1086</f>
        <v>6.8944299999999998</v>
      </c>
      <c r="G843" s="106">
        <f t="shared" si="44"/>
        <v>200</v>
      </c>
    </row>
    <row r="844" spans="1:7">
      <c r="A844" s="350">
        <v>43601</v>
      </c>
      <c r="B844" s="106">
        <f t="shared" si="28"/>
        <v>14338.078632240784</v>
      </c>
      <c r="C844" s="290">
        <v>98925</v>
      </c>
      <c r="D844" s="106">
        <f t="shared" si="29"/>
        <v>12254.76806174426</v>
      </c>
      <c r="E844" s="290">
        <v>11930</v>
      </c>
      <c r="F844" s="177">
        <f>USD_CNY!B1087</f>
        <v>6.8994600000000004</v>
      </c>
      <c r="G844" s="106">
        <f t="shared" si="44"/>
        <v>475</v>
      </c>
    </row>
    <row r="845" spans="1:7">
      <c r="A845" s="350">
        <v>43602</v>
      </c>
      <c r="B845" s="106">
        <f t="shared" si="28"/>
        <v>14336.538851224213</v>
      </c>
      <c r="C845" s="290">
        <v>99050</v>
      </c>
      <c r="D845" s="106">
        <f t="shared" si="29"/>
        <v>12253.452009593346</v>
      </c>
      <c r="E845" s="290">
        <v>12215</v>
      </c>
      <c r="F845" s="177">
        <f>USD_CNY!B1088</f>
        <v>6.9089200000000002</v>
      </c>
      <c r="G845" s="106">
        <f t="shared" si="44"/>
        <v>125</v>
      </c>
    </row>
    <row r="846" spans="1:7">
      <c r="A846" s="350">
        <v>43605</v>
      </c>
      <c r="B846" s="106">
        <f t="shared" si="28"/>
        <v>14180.983358961907</v>
      </c>
      <c r="C846" s="290">
        <v>98400</v>
      </c>
      <c r="D846" s="106">
        <f t="shared" si="29"/>
        <v>12120.498597403339</v>
      </c>
      <c r="E846" s="290">
        <v>12025</v>
      </c>
      <c r="F846" s="177">
        <f>USD_CNY!B1089</f>
        <v>6.9388699999999996</v>
      </c>
      <c r="G846" s="106">
        <f t="shared" si="44"/>
        <v>-650</v>
      </c>
    </row>
    <row r="847" spans="1:7">
      <c r="A847" s="350">
        <v>43606</v>
      </c>
      <c r="B847" s="106">
        <f t="shared" si="28"/>
        <v>14260.131325860582</v>
      </c>
      <c r="C847" s="290">
        <v>98900</v>
      </c>
      <c r="D847" s="106">
        <f t="shared" si="29"/>
        <v>12188.146432359474</v>
      </c>
      <c r="E847" s="290">
        <v>11915</v>
      </c>
      <c r="F847" s="177">
        <f>USD_CNY!B1090</f>
        <v>6.9354199999999997</v>
      </c>
      <c r="G847" s="106">
        <f t="shared" si="44"/>
        <v>500</v>
      </c>
    </row>
    <row r="848" spans="1:7">
      <c r="A848" s="350">
        <v>43608</v>
      </c>
      <c r="B848" s="106">
        <f t="shared" si="28"/>
        <v>14088.68831097538</v>
      </c>
      <c r="C848" s="290">
        <v>97525</v>
      </c>
      <c r="D848" s="106">
        <f t="shared" si="29"/>
        <v>12041.613941004598</v>
      </c>
      <c r="E848" s="290">
        <v>11965</v>
      </c>
      <c r="F848" s="177">
        <f>USD_CNY!B1091</f>
        <v>6.9222200000000003</v>
      </c>
      <c r="G848" s="106">
        <f t="shared" si="44"/>
        <v>-1375</v>
      </c>
    </row>
    <row r="849" spans="1:7">
      <c r="A849" s="350">
        <v>43609</v>
      </c>
      <c r="B849" s="106">
        <f t="shared" si="28"/>
        <v>14058.869986798642</v>
      </c>
      <c r="C849" s="290">
        <v>97550</v>
      </c>
      <c r="D849" s="106">
        <f t="shared" si="29"/>
        <v>12016.128193844994</v>
      </c>
      <c r="E849" s="290">
        <v>11870</v>
      </c>
      <c r="F849" s="177">
        <f>USD_CNY!B1092</f>
        <v>6.9386799999999997</v>
      </c>
      <c r="G849" s="106">
        <f t="shared" si="44"/>
        <v>25</v>
      </c>
    </row>
    <row r="850" spans="1:7">
      <c r="A850" s="350">
        <v>43612</v>
      </c>
      <c r="B850" s="106">
        <f t="shared" si="28"/>
        <v>14519.430647899841</v>
      </c>
      <c r="C850" s="290">
        <v>100650</v>
      </c>
      <c r="D850" s="106">
        <f t="shared" si="29"/>
        <v>12409.769784529779</v>
      </c>
      <c r="E850" s="290">
        <v>12155</v>
      </c>
      <c r="F850" s="177">
        <f>USD_CNY!B1093</f>
        <v>6.9320899999999996</v>
      </c>
      <c r="G850" s="106">
        <f t="shared" si="44"/>
        <v>3100</v>
      </c>
    </row>
    <row r="851" spans="1:7">
      <c r="A851" s="350">
        <v>43613</v>
      </c>
      <c r="B851" s="106">
        <f t="shared" si="28"/>
        <v>14576.119493767677</v>
      </c>
      <c r="C851" s="290">
        <v>100650</v>
      </c>
      <c r="D851" s="106">
        <f t="shared" si="29"/>
        <v>12458.221789545025</v>
      </c>
      <c r="E851" s="290">
        <v>12155</v>
      </c>
      <c r="F851" s="177">
        <f>USD_CNY!B1094</f>
        <v>6.9051299999999998</v>
      </c>
      <c r="G851" s="106">
        <f t="shared" si="44"/>
        <v>0</v>
      </c>
    </row>
    <row r="852" spans="1:7">
      <c r="A852" s="350">
        <v>43614</v>
      </c>
      <c r="B852" s="106">
        <f t="shared" si="28"/>
        <v>14288.212206865855</v>
      </c>
      <c r="C852" s="290">
        <v>98875</v>
      </c>
      <c r="D852" s="106">
        <f t="shared" si="29"/>
        <v>12212.147185355432</v>
      </c>
      <c r="E852" s="290">
        <v>12235</v>
      </c>
      <c r="F852" s="177">
        <f>USD_CNY!B1095</f>
        <v>6.9200400000000002</v>
      </c>
      <c r="G852" s="106">
        <f t="shared" si="44"/>
        <v>-1775</v>
      </c>
    </row>
    <row r="853" spans="1:7">
      <c r="A853" s="350">
        <v>43615</v>
      </c>
      <c r="B853" s="106">
        <f t="shared" si="28"/>
        <v>14217.821496567241</v>
      </c>
      <c r="C853" s="290">
        <v>98575</v>
      </c>
      <c r="D853" s="106">
        <f t="shared" si="29"/>
        <v>12151.984185100207</v>
      </c>
      <c r="E853" s="290">
        <v>12040</v>
      </c>
      <c r="F853" s="177">
        <f>USD_CNY!B1096</f>
        <v>6.9332000000000003</v>
      </c>
      <c r="G853" s="106">
        <f t="shared" si="44"/>
        <v>-300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88"/>
  <sheetViews>
    <sheetView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D188" sqref="D188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  <row r="168" spans="1:1">
      <c r="A168" s="350">
        <v>43595</v>
      </c>
    </row>
    <row r="169" spans="1:1">
      <c r="A169" s="350">
        <v>43596</v>
      </c>
    </row>
    <row r="170" spans="1:1">
      <c r="A170" s="350">
        <v>43597</v>
      </c>
    </row>
    <row r="171" spans="1:1">
      <c r="A171" s="350">
        <v>43598</v>
      </c>
    </row>
    <row r="172" spans="1:1">
      <c r="A172" s="350">
        <v>43599</v>
      </c>
    </row>
    <row r="173" spans="1:1">
      <c r="A173" s="350">
        <v>43600</v>
      </c>
    </row>
    <row r="174" spans="1:1">
      <c r="A174" s="350">
        <v>43601</v>
      </c>
    </row>
    <row r="175" spans="1:1">
      <c r="A175" s="350">
        <v>43602</v>
      </c>
    </row>
    <row r="176" spans="1:1">
      <c r="A176" s="350">
        <v>43603</v>
      </c>
    </row>
    <row r="177" spans="1:1">
      <c r="A177" s="350">
        <v>43604</v>
      </c>
    </row>
    <row r="178" spans="1:1">
      <c r="A178" s="350">
        <v>43605</v>
      </c>
    </row>
    <row r="179" spans="1:1">
      <c r="A179" s="350">
        <v>43606</v>
      </c>
    </row>
    <row r="180" spans="1:1">
      <c r="A180" s="350">
        <v>43607</v>
      </c>
    </row>
    <row r="181" spans="1:1">
      <c r="A181" s="350">
        <v>43608</v>
      </c>
    </row>
    <row r="182" spans="1:1">
      <c r="A182" s="350">
        <v>43609</v>
      </c>
    </row>
    <row r="183" spans="1:1">
      <c r="A183" s="350">
        <v>43610</v>
      </c>
    </row>
    <row r="184" spans="1:1">
      <c r="A184" s="350">
        <v>43611</v>
      </c>
    </row>
    <row r="185" spans="1:1">
      <c r="A185" s="350">
        <v>43612</v>
      </c>
    </row>
    <row r="186" spans="1:1">
      <c r="A186" s="350">
        <v>43613</v>
      </c>
    </row>
    <row r="187" spans="1:1">
      <c r="A187" s="350">
        <v>43614</v>
      </c>
    </row>
    <row r="188" spans="1:1">
      <c r="A188" s="350">
        <v>43615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5"/>
  <sheetViews>
    <sheetView workbookViewId="0">
      <pane xSplit="1" ySplit="5" topLeftCell="B173" activePane="bottomRight" state="frozen"/>
      <selection pane="topRight" activeCell="B1" sqref="B1"/>
      <selection pane="bottomLeft" activeCell="A6" sqref="A6"/>
      <selection pane="bottomRight" activeCell="E175" sqref="E175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  <row r="164" spans="1:6">
      <c r="A164" s="350">
        <v>43599</v>
      </c>
      <c r="B164" s="357">
        <f t="shared" ref="B164:B175" si="34">+IF(F164=0,"",C164/F164)</f>
        <v>599.6598027558025</v>
      </c>
      <c r="C164" s="389">
        <v>4100</v>
      </c>
      <c r="D164" s="357">
        <f t="shared" ref="D164:D175" si="35">+IF(ISERROR(B164/1.17),0,B164/1.17)</f>
        <v>512.52974594513034</v>
      </c>
      <c r="E164" s="1">
        <v>464.5</v>
      </c>
      <c r="F164" s="359">
        <f>USD_CNY!B1084</f>
        <v>6.8372099999999998</v>
      </c>
    </row>
    <row r="165" spans="1:6">
      <c r="A165" s="350">
        <v>43600</v>
      </c>
      <c r="B165" s="357">
        <f t="shared" si="34"/>
        <v>589.78188289325965</v>
      </c>
      <c r="C165" s="389">
        <v>4040</v>
      </c>
      <c r="D165" s="357">
        <f t="shared" si="35"/>
        <v>504.08707939594842</v>
      </c>
      <c r="E165" s="1">
        <v>467</v>
      </c>
      <c r="F165" s="359">
        <f>USD_CNY!B1085</f>
        <v>6.84999</v>
      </c>
    </row>
    <row r="166" spans="1:6">
      <c r="A166" s="350">
        <v>43601</v>
      </c>
      <c r="B166" s="357">
        <f t="shared" si="34"/>
        <v>585.98027683216742</v>
      </c>
      <c r="C166" s="389">
        <v>4040</v>
      </c>
      <c r="D166" s="357">
        <f t="shared" si="35"/>
        <v>500.83784344629697</v>
      </c>
      <c r="E166" s="1">
        <v>468</v>
      </c>
      <c r="F166" s="359">
        <f>USD_CNY!B1086</f>
        <v>6.8944299999999998</v>
      </c>
    </row>
    <row r="167" spans="1:6">
      <c r="A167" s="350">
        <v>43602</v>
      </c>
      <c r="B167" s="357">
        <f t="shared" si="34"/>
        <v>696.43131491450049</v>
      </c>
      <c r="C167" s="389">
        <v>4805</v>
      </c>
      <c r="D167" s="357">
        <f t="shared" si="35"/>
        <v>595.24044009786371</v>
      </c>
      <c r="E167" s="1">
        <v>478</v>
      </c>
      <c r="F167" s="359">
        <f>USD_CNY!B1087</f>
        <v>6.8994600000000004</v>
      </c>
    </row>
    <row r="168" spans="1:6">
      <c r="A168" s="350">
        <v>43605</v>
      </c>
      <c r="B168" s="357">
        <f t="shared" si="34"/>
        <v>593.43573235758993</v>
      </c>
      <c r="C168" s="389">
        <v>4100</v>
      </c>
      <c r="D168" s="357">
        <f t="shared" si="35"/>
        <v>507.21002765605982</v>
      </c>
      <c r="E168" s="1">
        <v>486</v>
      </c>
      <c r="F168" s="359">
        <f>USD_CNY!B1088</f>
        <v>6.9089200000000002</v>
      </c>
    </row>
    <row r="169" spans="1:6">
      <c r="A169" s="350">
        <v>43606</v>
      </c>
      <c r="B169" s="357">
        <f t="shared" si="34"/>
        <v>590.87430662341274</v>
      </c>
      <c r="C169" s="1">
        <v>4100</v>
      </c>
      <c r="D169" s="357">
        <f t="shared" si="35"/>
        <v>505.02077489180579</v>
      </c>
      <c r="E169" s="1">
        <v>485</v>
      </c>
      <c r="F169" s="359">
        <f>USD_CNY!B1089</f>
        <v>6.9388699999999996</v>
      </c>
    </row>
    <row r="170" spans="1:6">
      <c r="A170" s="350">
        <v>43608</v>
      </c>
      <c r="B170" s="357">
        <f t="shared" si="34"/>
        <v>599.09854053539664</v>
      </c>
      <c r="C170" s="389">
        <v>4155</v>
      </c>
      <c r="D170" s="357">
        <f t="shared" si="35"/>
        <v>512.05003464563822</v>
      </c>
      <c r="E170" s="1">
        <v>483</v>
      </c>
      <c r="F170" s="359">
        <f>USD_CNY!B1090</f>
        <v>6.9354199999999997</v>
      </c>
    </row>
    <row r="171" spans="1:6">
      <c r="A171" s="350">
        <v>43609</v>
      </c>
      <c r="B171" s="357">
        <f t="shared" si="34"/>
        <v>598.07402827416638</v>
      </c>
      <c r="C171" s="389">
        <v>4140</v>
      </c>
      <c r="D171" s="357">
        <f t="shared" si="35"/>
        <v>511.17438314031318</v>
      </c>
      <c r="E171" s="1">
        <v>485</v>
      </c>
      <c r="F171" s="359">
        <f>USD_CNY!B1091</f>
        <v>6.9222200000000003</v>
      </c>
    </row>
    <row r="172" spans="1:6">
      <c r="A172" s="350">
        <v>43612</v>
      </c>
      <c r="B172" s="357">
        <f t="shared" si="34"/>
        <v>593.05228083727741</v>
      </c>
      <c r="C172" s="389">
        <v>4115</v>
      </c>
      <c r="D172" s="357">
        <f t="shared" si="35"/>
        <v>506.88229131391233</v>
      </c>
      <c r="E172" s="1">
        <v>484</v>
      </c>
      <c r="F172" s="359">
        <f>USD_CNY!B1092</f>
        <v>6.9386799999999997</v>
      </c>
    </row>
    <row r="173" spans="1:6">
      <c r="A173" s="350">
        <v>43613</v>
      </c>
      <c r="B173" s="357">
        <f t="shared" si="34"/>
        <v>593.6160667273507</v>
      </c>
      <c r="C173" s="389">
        <v>4115</v>
      </c>
      <c r="D173" s="357">
        <f t="shared" si="35"/>
        <v>507.36415959602624</v>
      </c>
      <c r="E173" s="1">
        <v>484</v>
      </c>
      <c r="F173" s="359">
        <f>USD_CNY!B1093</f>
        <v>6.9320899999999996</v>
      </c>
    </row>
    <row r="174" spans="1:6">
      <c r="A174" s="350">
        <v>43614</v>
      </c>
      <c r="B174" s="357">
        <f t="shared" si="34"/>
        <v>594.4855491496902</v>
      </c>
      <c r="C174" s="389">
        <v>4105</v>
      </c>
      <c r="D174" s="357">
        <f t="shared" si="35"/>
        <v>508.1073069655472</v>
      </c>
      <c r="E174" s="1">
        <v>479.5</v>
      </c>
      <c r="F174" s="359">
        <f>USD_CNY!B1094</f>
        <v>6.9051299999999998</v>
      </c>
    </row>
    <row r="175" spans="1:6">
      <c r="A175" s="350">
        <v>43615</v>
      </c>
      <c r="B175" s="357">
        <f t="shared" si="34"/>
        <v>589.59196767648746</v>
      </c>
      <c r="C175" s="389">
        <v>4080</v>
      </c>
      <c r="D175" s="357">
        <f t="shared" si="35"/>
        <v>503.92475869785255</v>
      </c>
      <c r="E175" s="1">
        <v>477.5</v>
      </c>
      <c r="F175" s="359">
        <f>USD_CNY!B1095</f>
        <v>6.9200400000000002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2019-05-30T03:34:18Z</dcterms:modified>
</cp:coreProperties>
</file>