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70" i="16"/>
  <c r="D170"/>
  <c r="F170"/>
  <c r="B848" i="7"/>
  <c r="D848"/>
  <c r="F848"/>
  <c r="G848"/>
  <c r="B1301" i="5"/>
  <c r="D1301"/>
  <c r="F1301"/>
  <c r="G1301"/>
  <c r="B1304" i="4"/>
  <c r="D1304" s="1"/>
  <c r="F1304"/>
  <c r="G1304"/>
  <c r="B1304" i="3"/>
  <c r="D1304"/>
  <c r="F1304"/>
  <c r="G1304"/>
  <c r="B1306" i="2"/>
  <c r="D1306" s="1"/>
  <c r="F1306"/>
  <c r="G1306"/>
  <c r="B1303" i="4" l="1"/>
  <c r="D1303" s="1"/>
  <c r="G1303"/>
  <c r="F1303"/>
  <c r="B847" i="7"/>
  <c r="D847" s="1"/>
  <c r="F847"/>
  <c r="G847"/>
  <c r="B169" i="16"/>
  <c r="D169" s="1"/>
  <c r="F169"/>
  <c r="B1300" i="5"/>
  <c r="D1300" s="1"/>
  <c r="F1300"/>
  <c r="G1300"/>
  <c r="B1303" i="3"/>
  <c r="D1303" s="1"/>
  <c r="G1303"/>
  <c r="F1303"/>
  <c r="B1305" i="2"/>
  <c r="D1305" s="1"/>
  <c r="G1305"/>
  <c r="F1305"/>
  <c r="B168" i="16" l="1"/>
  <c r="D168"/>
  <c r="F168"/>
  <c r="B846" i="7"/>
  <c r="D846"/>
  <c r="F846"/>
  <c r="G846"/>
  <c r="B1299" i="5"/>
  <c r="D1299"/>
  <c r="F1299"/>
  <c r="G1299"/>
  <c r="B1302" i="4"/>
  <c r="D1302" s="1"/>
  <c r="F1302"/>
  <c r="G1302"/>
  <c r="B1302" i="3"/>
  <c r="D1302" s="1"/>
  <c r="F1302"/>
  <c r="G1302"/>
  <c r="B1304" i="2"/>
  <c r="D1304" s="1"/>
  <c r="F1304"/>
  <c r="G1304"/>
  <c r="F167" i="16"/>
  <c r="B167" s="1"/>
  <c r="D167" s="1"/>
  <c r="F845" i="7"/>
  <c r="B845" s="1"/>
  <c r="D845" s="1"/>
  <c r="G845"/>
  <c r="B1298" i="5"/>
  <c r="D1298" s="1"/>
  <c r="F1298"/>
  <c r="G1298"/>
  <c r="F1301" i="4"/>
  <c r="B1301" s="1"/>
  <c r="D1301" s="1"/>
  <c r="G1301"/>
  <c r="F1301" i="3"/>
  <c r="B1301" s="1"/>
  <c r="D1301" s="1"/>
  <c r="G1301"/>
  <c r="F1303" i="2"/>
  <c r="B1303" s="1"/>
  <c r="D1303" s="1"/>
  <c r="G1303"/>
  <c r="F166" i="16"/>
  <c r="B166" s="1"/>
  <c r="D166" s="1"/>
  <c r="B844" i="7"/>
  <c r="D844" s="1"/>
  <c r="F844"/>
  <c r="G844"/>
  <c r="F1297" i="5"/>
  <c r="B1297" s="1"/>
  <c r="D1297" s="1"/>
  <c r="G1297"/>
  <c r="F1300" i="4"/>
  <c r="B1300" s="1"/>
  <c r="D1300" s="1"/>
  <c r="G1300"/>
  <c r="F1300" i="3"/>
  <c r="B1300" s="1"/>
  <c r="D1300" s="1"/>
  <c r="G1300"/>
  <c r="F1302" i="2"/>
  <c r="B1302" s="1"/>
  <c r="D1302" s="1"/>
  <c r="G1302"/>
  <c r="F165" i="16" l="1"/>
  <c r="B165" s="1"/>
  <c r="D165" s="1"/>
  <c r="B843" i="7"/>
  <c r="D843" s="1"/>
  <c r="F843"/>
  <c r="G843"/>
  <c r="F1296" i="5"/>
  <c r="B1296" s="1"/>
  <c r="D1296" s="1"/>
  <c r="G1296"/>
  <c r="F1299" i="4"/>
  <c r="B1299" s="1"/>
  <c r="D1299" s="1"/>
  <c r="G1299"/>
  <c r="F1299" i="3"/>
  <c r="B1299" s="1"/>
  <c r="D1299" s="1"/>
  <c r="G1299"/>
  <c r="F1301" i="2"/>
  <c r="B1301" s="1"/>
  <c r="D1301" s="1"/>
  <c r="G1301"/>
  <c r="F164" i="16"/>
  <c r="B164" s="1"/>
  <c r="D164" s="1"/>
  <c r="F842" i="7"/>
  <c r="B842" s="1"/>
  <c r="D842" s="1"/>
  <c r="G842"/>
  <c r="F1295" i="5"/>
  <c r="B1295" s="1"/>
  <c r="D1295" s="1"/>
  <c r="G1295"/>
  <c r="F1298" i="4"/>
  <c r="B1298" s="1"/>
  <c r="D1298" s="1"/>
  <c r="G1298"/>
  <c r="F1298" i="3"/>
  <c r="B1298" s="1"/>
  <c r="D1298" s="1"/>
  <c r="G1298"/>
  <c r="F1300" i="2"/>
  <c r="B1300" s="1"/>
  <c r="D1300" s="1"/>
  <c r="G1300"/>
  <c r="F163" i="16"/>
  <c r="B163" s="1"/>
  <c r="D163" s="1"/>
  <c r="F841" i="7"/>
  <c r="B841" s="1"/>
  <c r="D841" s="1"/>
  <c r="G841"/>
  <c r="F1294" i="5"/>
  <c r="B1294" s="1"/>
  <c r="D1294" s="1"/>
  <c r="G1294"/>
  <c r="F1297" i="4"/>
  <c r="B1297" s="1"/>
  <c r="D1297" s="1"/>
  <c r="G1297"/>
  <c r="F1297" i="3"/>
  <c r="B1297" s="1"/>
  <c r="D1297" s="1"/>
  <c r="G1297"/>
  <c r="F1299" i="2"/>
  <c r="B1299" s="1"/>
  <c r="D1299" s="1"/>
  <c r="G1299"/>
  <c r="F162" i="16" l="1"/>
  <c r="B162" s="1"/>
  <c r="D162" s="1"/>
  <c r="F1293" i="5"/>
  <c r="B1293" s="1"/>
  <c r="D1293" s="1"/>
  <c r="G1293"/>
  <c r="G1296" i="4"/>
  <c r="F1296"/>
  <c r="B1296" s="1"/>
  <c r="D1296" s="1"/>
  <c r="F840" i="7"/>
  <c r="B840" s="1"/>
  <c r="D840" s="1"/>
  <c r="G840"/>
  <c r="F1296" i="3"/>
  <c r="B1296" s="1"/>
  <c r="D1296" s="1"/>
  <c r="G1296"/>
  <c r="F1298" i="2"/>
  <c r="B1298" s="1"/>
  <c r="D1298" s="1"/>
  <c r="G1298"/>
  <c r="F161" i="16"/>
  <c r="B161" s="1"/>
  <c r="D161" s="1"/>
  <c r="F839" i="7"/>
  <c r="B839" s="1"/>
  <c r="D839" s="1"/>
  <c r="G839"/>
  <c r="F1292" i="5"/>
  <c r="B1292" s="1"/>
  <c r="D1292" s="1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B837" i="7"/>
  <c r="D837" s="1"/>
  <c r="F837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F1288" i="4"/>
  <c r="B1288" s="1"/>
  <c r="D1288" s="1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F830" i="7"/>
  <c r="B830" s="1"/>
  <c r="D830" s="1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F1274" i="2"/>
  <c r="B1274" s="1"/>
  <c r="D1274" s="1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D609" s="1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D602" s="1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D1046" s="1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D562" s="1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D540" s="1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D481" s="1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516" i="7"/>
  <c r="D534"/>
  <c r="D537"/>
  <c r="D547"/>
  <c r="D554"/>
  <c r="D570"/>
  <c r="D574"/>
  <c r="D596"/>
  <c r="D615"/>
  <c r="D621"/>
  <c r="D622"/>
  <c r="D629"/>
  <c r="D417"/>
  <c r="D870" i="5"/>
  <c r="D1006"/>
  <c r="D1015"/>
  <c r="D1029"/>
  <c r="D1043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8"/>
  <c r="G1046" i="4" l="1"/>
  <c r="B1045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<sst xmlns="http://schemas.openxmlformats.org/spreadsheetml/2006/main" count="4599" uniqueCount="1034">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</sst>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18" fillId="0" borderId="1" xfId="1" applyFont="1" applyBorder="1"/>
    <xf numFmtId="167" fontId="18" fillId="0" borderId="1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84149376"/>
        <c:axId val="84151296"/>
      </c:areaChart>
      <c:dateAx>
        <c:axId val="8414937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51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5129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493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33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68261760"/>
        <c:axId val="68263296"/>
      </c:areaChart>
      <c:dateAx>
        <c:axId val="6826176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63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826329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617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68283008"/>
        <c:axId val="68292992"/>
      </c:areaChart>
      <c:dateAx>
        <c:axId val="6828300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9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829299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30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83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68300160"/>
        <c:axId val="68301952"/>
      </c:areaChart>
      <c:dateAx>
        <c:axId val="6830016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01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830195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001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68354432"/>
        <c:axId val="68355968"/>
      </c:areaChart>
      <c:dateAx>
        <c:axId val="6835443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55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835596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544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79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68392064"/>
        <c:axId val="68393600"/>
      </c:areaChart>
      <c:dateAx>
        <c:axId val="6839206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9360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839360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920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68642304"/>
        <c:axId val="68643840"/>
      </c:areaChart>
      <c:dateAx>
        <c:axId val="6864230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8643840"/>
        <c:crosses val="autoZero"/>
        <c:auto val="1"/>
        <c:lblOffset val="100"/>
        <c:baseTimeUnit val="days"/>
      </c:dateAx>
      <c:valAx>
        <c:axId val="6864384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864230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9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68680320"/>
        <c:axId val="68690304"/>
      </c:areaChart>
      <c:dateAx>
        <c:axId val="686803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8690304"/>
        <c:crosses val="autoZero"/>
        <c:auto val="1"/>
        <c:lblOffset val="100"/>
        <c:baseTimeUnit val="days"/>
      </c:dateAx>
      <c:valAx>
        <c:axId val="686903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8680320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8718592"/>
        <c:axId val="68720128"/>
      </c:areaChart>
      <c:dateAx>
        <c:axId val="687185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8720128"/>
        <c:crosses val="autoZero"/>
        <c:auto val="1"/>
        <c:lblOffset val="100"/>
        <c:baseTimeUnit val="days"/>
      </c:dateAx>
      <c:valAx>
        <c:axId val="687201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8718592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70764416"/>
        <c:axId val="70765952"/>
      </c:areaChart>
      <c:dateAx>
        <c:axId val="707644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0765952"/>
        <c:crosses val="autoZero"/>
        <c:auto val="1"/>
        <c:lblOffset val="100"/>
        <c:baseTimeUnit val="days"/>
      </c:dateAx>
      <c:valAx>
        <c:axId val="70765952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0764416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70855680"/>
        <c:axId val="70877952"/>
      </c:lineChart>
      <c:dateAx>
        <c:axId val="708556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0877952"/>
        <c:crosses val="autoZero"/>
        <c:auto val="1"/>
        <c:lblOffset val="100"/>
        <c:baseTimeUnit val="days"/>
      </c:dateAx>
      <c:valAx>
        <c:axId val="708779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0855680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110574976"/>
        <c:axId val="110761088"/>
      </c:areaChart>
      <c:dateAx>
        <c:axId val="11057497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76108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1107610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5749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74065024"/>
        <c:axId val="74066560"/>
      </c:areaChart>
      <c:dateAx>
        <c:axId val="740650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4066560"/>
        <c:crosses val="autoZero"/>
        <c:auto val="1"/>
        <c:lblOffset val="100"/>
        <c:baseTimeUnit val="days"/>
      </c:dateAx>
      <c:valAx>
        <c:axId val="740665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4065024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74160384"/>
        <c:axId val="74162176"/>
      </c:areaChart>
      <c:dateAx>
        <c:axId val="741603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4162176"/>
        <c:crosses val="autoZero"/>
        <c:auto val="1"/>
        <c:lblOffset val="100"/>
        <c:baseTimeUnit val="days"/>
      </c:dateAx>
      <c:valAx>
        <c:axId val="74162176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4160384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74177920"/>
        <c:axId val="74187904"/>
      </c:barChart>
      <c:dateAx>
        <c:axId val="741779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4187904"/>
        <c:crosses val="autoZero"/>
        <c:auto val="1"/>
        <c:lblOffset val="100"/>
        <c:baseTimeUnit val="days"/>
      </c:dateAx>
      <c:valAx>
        <c:axId val="741879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4177920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79091200"/>
        <c:axId val="79092736"/>
      </c:areaChart>
      <c:dateAx>
        <c:axId val="7909120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79092736"/>
        <c:crosses val="autoZero"/>
        <c:auto val="1"/>
        <c:lblOffset val="100"/>
        <c:baseTimeUnit val="days"/>
      </c:dateAx>
      <c:valAx>
        <c:axId val="7909273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09120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79297152"/>
        <c:axId val="79335808"/>
      </c:areaChart>
      <c:dateAx>
        <c:axId val="792971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9335808"/>
        <c:crosses val="autoZero"/>
        <c:auto val="1"/>
        <c:lblOffset val="100"/>
        <c:baseTimeUnit val="days"/>
      </c:dateAx>
      <c:valAx>
        <c:axId val="7933580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297152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79431936"/>
        <c:axId val="79458304"/>
      </c:lineChart>
      <c:catAx>
        <c:axId val="79431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458304"/>
        <c:crosses val="autoZero"/>
        <c:auto val="1"/>
        <c:lblAlgn val="ctr"/>
        <c:lblOffset val="100"/>
      </c:catAx>
      <c:valAx>
        <c:axId val="7945830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4319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79482240"/>
        <c:axId val="79488128"/>
      </c:lineChart>
      <c:dateAx>
        <c:axId val="794822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488128"/>
        <c:crosses val="autoZero"/>
        <c:auto val="1"/>
        <c:lblOffset val="100"/>
        <c:baseTimeUnit val="days"/>
      </c:dateAx>
      <c:valAx>
        <c:axId val="794881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482240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79922304"/>
        <c:axId val="79923840"/>
      </c:areaChart>
      <c:dateAx>
        <c:axId val="799223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9923840"/>
        <c:crosses val="autoZero"/>
        <c:auto val="1"/>
        <c:lblOffset val="100"/>
        <c:baseTimeUnit val="days"/>
      </c:dateAx>
      <c:valAx>
        <c:axId val="7992384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92230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79935744"/>
        <c:axId val="79945728"/>
      </c:areaChart>
      <c:dateAx>
        <c:axId val="799357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9945728"/>
        <c:crosses val="autoZero"/>
        <c:auto val="1"/>
        <c:lblOffset val="100"/>
        <c:baseTimeUnit val="days"/>
      </c:dateAx>
      <c:valAx>
        <c:axId val="79945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935744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83889536"/>
        <c:axId val="83911808"/>
      </c:lineChart>
      <c:dateAx>
        <c:axId val="838895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1808"/>
        <c:crosses val="autoZero"/>
        <c:auto val="1"/>
        <c:lblOffset val="100"/>
        <c:baseTimeUnit val="days"/>
      </c:dateAx>
      <c:valAx>
        <c:axId val="839118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95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912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41494400"/>
        <c:axId val="41495936"/>
      </c:areaChart>
      <c:dateAx>
        <c:axId val="4149440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5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49593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44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84076800"/>
        <c:axId val="84082688"/>
      </c:areaChart>
      <c:dateAx>
        <c:axId val="8407680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4082688"/>
        <c:crosses val="autoZero"/>
        <c:auto val="1"/>
        <c:lblOffset val="100"/>
        <c:baseTimeUnit val="days"/>
      </c:dateAx>
      <c:valAx>
        <c:axId val="84082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76800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84280064"/>
        <c:axId val="84281600"/>
      </c:areaChart>
      <c:dateAx>
        <c:axId val="842800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81600"/>
        <c:crosses val="autoZero"/>
        <c:auto val="1"/>
        <c:lblOffset val="100"/>
        <c:baseTimeUnit val="days"/>
      </c:dateAx>
      <c:valAx>
        <c:axId val="8428160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0064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84309888"/>
        <c:axId val="84311424"/>
      </c:lineChart>
      <c:dateAx>
        <c:axId val="843098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11424"/>
        <c:crosses val="autoZero"/>
        <c:auto val="1"/>
        <c:lblOffset val="100"/>
        <c:baseTimeUnit val="days"/>
      </c:dateAx>
      <c:valAx>
        <c:axId val="8431142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0988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85270912"/>
        <c:axId val="85272448"/>
      </c:areaChart>
      <c:dateAx>
        <c:axId val="852709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272448"/>
        <c:crosses val="autoZero"/>
        <c:auto val="1"/>
        <c:lblOffset val="100"/>
        <c:baseTimeUnit val="days"/>
      </c:dateAx>
      <c:valAx>
        <c:axId val="8527244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70912"/>
        <c:crosses val="autoZero"/>
        <c:crossBetween val="midCat"/>
        <c:minorUnit val="1.0000000000000178E-4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85473152"/>
        <c:axId val="85474688"/>
      </c:areaChart>
      <c:dateAx>
        <c:axId val="854731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474688"/>
        <c:crosses val="autoZero"/>
        <c:auto val="1"/>
        <c:lblOffset val="100"/>
        <c:baseTimeUnit val="days"/>
      </c:dateAx>
      <c:valAx>
        <c:axId val="85474688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73152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85503360"/>
        <c:axId val="86717568"/>
      </c:areaChart>
      <c:dateAx>
        <c:axId val="855033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717568"/>
        <c:crosses val="autoZero"/>
        <c:auto val="1"/>
        <c:lblOffset val="100"/>
        <c:baseTimeUnit val="days"/>
      </c:dateAx>
      <c:valAx>
        <c:axId val="8671756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0336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66001536"/>
        <c:axId val="66007424"/>
      </c:areaChart>
      <c:dateAx>
        <c:axId val="6600153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07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07424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015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588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66014592"/>
        <c:axId val="66016384"/>
      </c:areaChart>
      <c:dateAx>
        <c:axId val="66014592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16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1638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145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44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66036096"/>
        <c:axId val="66037632"/>
      </c:areaChart>
      <c:catAx>
        <c:axId val="660360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37632"/>
        <c:crosses val="autoZero"/>
        <c:auto val="1"/>
        <c:lblAlgn val="ctr"/>
        <c:lblOffset val="100"/>
      </c:catAx>
      <c:valAx>
        <c:axId val="660376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360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79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68035712"/>
        <c:axId val="68037248"/>
      </c:areaChart>
      <c:dateAx>
        <c:axId val="6803571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03724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803724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357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68070400"/>
        <c:axId val="68080384"/>
      </c:lineChart>
      <c:dateAx>
        <c:axId val="6807040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0384"/>
        <c:crosses val="autoZero"/>
        <c:auto val="1"/>
        <c:lblOffset val="100"/>
        <c:baseTimeUnit val="days"/>
      </c:dateAx>
      <c:valAx>
        <c:axId val="6808038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704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68223744"/>
        <c:axId val="68225280"/>
      </c:lineChart>
      <c:dateAx>
        <c:axId val="6822374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5280"/>
        <c:crosses val="autoZero"/>
        <c:auto val="1"/>
        <c:lblOffset val="100"/>
        <c:baseTimeUnit val="days"/>
      </c:dateAx>
      <c:valAx>
        <c:axId val="6822528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374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K8" sqref="K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5" t="s">
        <v>1017</v>
      </c>
      <c r="B1" s="405"/>
      <c r="C1" s="405"/>
      <c r="D1" s="405"/>
      <c r="E1" s="405"/>
      <c r="F1" s="405"/>
      <c r="G1" s="405"/>
      <c r="H1" s="405"/>
      <c r="I1" s="405"/>
      <c r="J1" s="157"/>
      <c r="K1" s="338"/>
      <c r="L1" s="197"/>
      <c r="M1" s="158"/>
    </row>
    <row r="2" spans="1:13">
      <c r="A2" s="406" t="s">
        <v>21</v>
      </c>
      <c r="B2" s="406"/>
      <c r="C2" s="406"/>
      <c r="D2" s="406"/>
      <c r="E2" s="181">
        <v>43608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46800</v>
      </c>
      <c r="E5" s="328">
        <f>+IF(ISERROR(VLOOKUP($E$2,Cu!$A$5:$H$1642,7,0)),0,VLOOKUP($E$2,Cu!$A$5:$H$1642,7,0))</f>
        <v>-1000</v>
      </c>
      <c r="F5" s="327" t="s">
        <v>3</v>
      </c>
      <c r="G5" s="326">
        <f>+IF(ISERROR(VLOOKUP($E$2,Cu!$A$5:$H$1642,2,0)),0,VLOOKUP($E$2,Cu!$A$5:$H$1642,2,0))</f>
        <v>6744.7987225235929</v>
      </c>
      <c r="H5" s="326">
        <f>+IF(ISERROR(VLOOKUP($E$2,Cu!$A$5:$H$1642,4,0)),0,VLOOKUP($E$2,Cu!$A$5:$H$1642,4,0))</f>
        <v>5764.7852329261477</v>
      </c>
      <c r="I5" s="326">
        <f>+IF(ISERROR(VLOOKUP($E$2,Cu!$A$5:$H$1999,5,0)),0,VLOOKUP($E$2,Cu!$A$5:$H$1999,5,0))</f>
        <v>5920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16200</v>
      </c>
      <c r="E6" s="328">
        <f>+IF(ISERROR(VLOOKUP($E$2,Pb!$A$5:$H$1987,7,0)),0,VLOOKUP($E$2,Pb!$A$5:$H$1987,7,0))</f>
        <v>-150</v>
      </c>
      <c r="F6" s="327" t="s">
        <v>3</v>
      </c>
      <c r="G6" s="326">
        <f>+IF(ISERROR(VLOOKUP($E$2,Pb!$A$5:$H$1987,2,0)),0,VLOOKUP($E$2,Pb!$A$5:$H$1987,2,0))</f>
        <v>2334.7380193350896</v>
      </c>
      <c r="H6" s="326">
        <f>+IF(ISERROR(VLOOKUP($E$2,Pb!$A$5:$H$1987,4,0)),0,VLOOKUP($E$2,Pb!$A$5:$H$1987,4,0))</f>
        <v>1995.5025806282817</v>
      </c>
      <c r="I6" s="326">
        <f>+IF(ISERROR(VLOOKUP($E$2,Pb!$A$5:$H$1987,5,0)),0,VLOOKUP($E$2,Pb!$A$5:$H$1987,5,0))</f>
        <v>1787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3491</v>
      </c>
      <c r="E7" s="328">
        <f>+IF(ISERROR(VLOOKUP($E$2,Ag!$A$5:$H$1986,7,0)),0,VLOOKUP($E$2,Ag!$A$5:$H$1986,7,0))</f>
        <v>4</v>
      </c>
      <c r="F7" s="327" t="s">
        <v>6</v>
      </c>
      <c r="G7" s="326">
        <f>+IF(ISERROR(VLOOKUP($E$2,Ag!$A$5:$H$1517,2,0)),0,VLOOKUP($E$2,Ag!$A$5:$H$1517,2,0))</f>
        <v>504.31797891427891</v>
      </c>
      <c r="H7" s="326">
        <f>+IF(ISERROR(VLOOKUP($E$2,Ag!$A$5:$H$1517,4,0)),0,VLOOKUP($E$2,Ag!$A$5:$H$1517,4,0))</f>
        <v>431.04100761904181</v>
      </c>
      <c r="I7" s="326">
        <f>+IF(ISERROR(VLOOKUP($E$2,Ag!$A$5:$H$1517,5,0)),0,VLOOKUP($E$2,Ag!$A$5:$H$1517,5,0))</f>
        <v>463.61500000000001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20760</v>
      </c>
      <c r="E8" s="328">
        <f>+IF(ISERROR(VLOOKUP($E$2,Zn!$A$5:$H$2994,7,0)),0,VLOOKUP($E$2,Zn!$A$5:$H$2994,7,0))</f>
        <v>-380</v>
      </c>
      <c r="F8" s="327" t="s">
        <v>3</v>
      </c>
      <c r="G8" s="326">
        <f>+IF(ISERROR(VLOOKUP($E$2,Zn!$A$5:$H$2994,2,0)),0,VLOOKUP($E$2,Zn!$A$5:$H$2994,2,0))</f>
        <v>2999.0378809110371</v>
      </c>
      <c r="H8" s="326">
        <f>+IF(ISERROR(VLOOKUP($E$2,Zn!$A$5:$H$2994,4,0)),0,VLOOKUP($E$2,Zn!$A$5:$H$2994,4,0))</f>
        <v>2563.2802400949035</v>
      </c>
      <c r="I8" s="326">
        <f>+IF(ISERROR(VLOOKUP($E$2,Zn!$A$5:$H$2994,5,0)),0,VLOOKUP($E$2,Zn!$A$5:$H$2994,5,0))</f>
        <v>2713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97525</v>
      </c>
      <c r="E9" s="328">
        <f>+IF(ISERROR(VLOOKUP($E$2,Ni!$A$6:$H$2996,7,0)),0,VLOOKUP($E$2,Ni!$A$6:$H$2996,7,0))</f>
        <v>-1375</v>
      </c>
      <c r="F9" s="327" t="s">
        <v>3</v>
      </c>
      <c r="G9" s="326">
        <f>+IF(ISERROR(VLOOKUP($E$2,Ni!$A$6:$H$2996,2,0)),0,VLOOKUP($E$2,Ni!$A$6:$H$2996,2,0))</f>
        <v>14088.68831097538</v>
      </c>
      <c r="H9" s="326">
        <f>+IF(ISERROR(VLOOKUP($E$2,Ni!$A$6:$H$2996,4,0)),0,VLOOKUP($E$2,Ni!$A$6:$H$2996,4,0))</f>
        <v>12041.613941004598</v>
      </c>
      <c r="I9" s="326">
        <f>+IF(ISERROR(VLOOKUP($E$2,Ni!$A$6:$H$2996,5,0)),0,VLOOKUP($E$2,Ni!$A$6:$H$2996,5,0))</f>
        <v>11965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4155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599.09854053539664</v>
      </c>
      <c r="H11" s="326">
        <f>+IF(ISERROR(VLOOKUP($E$2,Steel!$A$6:$H$2995,4,0)),0,VLOOKUP($E$2,Steel!$A$6:$H$2995,4,0))</f>
        <v>512.05003464563822</v>
      </c>
      <c r="I11" s="355">
        <f>+IF(ISERROR(VLOOKUP($E$2,Steel!$A$6:$H$2995,5,0)),0,VLOOKUP($E$2,Steel!$A$6:$H$2995,5,0))</f>
        <v>483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43608</v>
      </c>
      <c r="C15" s="182" t="s">
        <v>1002</v>
      </c>
      <c r="D15" s="192">
        <f>+IF(ISERROR(VLOOKUP($E$2,'CNY-VND'!$A$4:$B$500,2,0)),0,VLOOKUP($E$2,'CNY-VND'!$A$4:$B$500,2,0))</f>
        <v>3412</v>
      </c>
      <c r="E15" s="407" t="s">
        <v>1000</v>
      </c>
      <c r="F15" s="407"/>
      <c r="G15" s="407"/>
      <c r="H15" s="407"/>
      <c r="I15" s="407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23440</v>
      </c>
      <c r="E16" s="407" t="s">
        <v>1003</v>
      </c>
      <c r="F16" s="407"/>
      <c r="G16" s="407"/>
      <c r="H16" s="407"/>
      <c r="I16" s="407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6.9386799999999997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8" t="s">
        <v>17</v>
      </c>
      <c r="B18" s="408"/>
      <c r="C18" s="408"/>
      <c r="D18" s="408"/>
      <c r="E18" s="408"/>
      <c r="F18" s="408"/>
      <c r="G18" s="408"/>
      <c r="H18" s="408"/>
      <c r="I18" s="408"/>
    </row>
    <row r="19" spans="1:12" ht="15.75" customHeight="1">
      <c r="A19" s="402" t="s">
        <v>656</v>
      </c>
      <c r="B19" s="403"/>
      <c r="C19" s="402" t="s">
        <v>18</v>
      </c>
      <c r="D19" s="404"/>
      <c r="E19" s="404"/>
      <c r="F19" s="404"/>
      <c r="G19" s="404"/>
      <c r="H19" s="404"/>
      <c r="I19" s="404"/>
    </row>
    <row r="34" spans="1:12" ht="15" customHeight="1">
      <c r="A34" s="400" t="s">
        <v>657</v>
      </c>
      <c r="B34" s="400"/>
      <c r="C34" s="401" t="s">
        <v>4</v>
      </c>
      <c r="D34" s="401"/>
      <c r="E34" s="401"/>
      <c r="F34" s="401"/>
      <c r="G34" s="401"/>
      <c r="H34" s="401"/>
      <c r="I34" s="401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0" t="s">
        <v>705</v>
      </c>
      <c r="B49" s="400"/>
      <c r="C49" s="401" t="s">
        <v>706</v>
      </c>
      <c r="D49" s="401"/>
      <c r="E49" s="401"/>
      <c r="F49" s="401"/>
      <c r="G49" s="401"/>
      <c r="H49" s="401"/>
      <c r="I49" s="401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0" t="s">
        <v>721</v>
      </c>
      <c r="B67" s="400"/>
      <c r="C67" s="401" t="s">
        <v>722</v>
      </c>
      <c r="D67" s="401"/>
      <c r="E67" s="401"/>
      <c r="F67" s="401"/>
      <c r="G67" s="401"/>
      <c r="H67" s="401"/>
      <c r="I67" s="401"/>
    </row>
    <row r="82" spans="1:9">
      <c r="A82" s="400" t="s">
        <v>759</v>
      </c>
      <c r="B82" s="400"/>
      <c r="C82" s="401" t="s">
        <v>760</v>
      </c>
      <c r="D82" s="401"/>
      <c r="E82" s="401"/>
      <c r="F82" s="401"/>
      <c r="G82" s="401"/>
      <c r="H82" s="401"/>
      <c r="I82" s="401"/>
    </row>
    <row r="100" spans="1:9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F1089" sqref="F1089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7" t="s">
        <v>1018</v>
      </c>
      <c r="B1" s="418"/>
      <c r="C1" s="418"/>
      <c r="D1" s="418"/>
      <c r="E1" s="418"/>
      <c r="F1" s="418"/>
      <c r="G1" s="418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225">
        <v>43595</v>
      </c>
      <c r="B1084" s="341">
        <v>6.8372099999999998</v>
      </c>
    </row>
    <row r="1085" spans="1:2">
      <c r="A1085" s="225">
        <v>43598</v>
      </c>
      <c r="B1085" s="341">
        <v>6.84999</v>
      </c>
    </row>
    <row r="1086" spans="1:2">
      <c r="A1086" s="225">
        <v>43599</v>
      </c>
      <c r="B1086" s="341">
        <v>6.8944299999999998</v>
      </c>
    </row>
    <row r="1087" spans="1:2">
      <c r="A1087" s="225">
        <v>43600</v>
      </c>
      <c r="B1087" s="341">
        <v>6.8994600000000004</v>
      </c>
    </row>
    <row r="1088" spans="1:2">
      <c r="A1088" s="225">
        <v>43601</v>
      </c>
      <c r="B1088" s="341">
        <v>6.9089200000000002</v>
      </c>
    </row>
    <row r="1089" spans="1:2">
      <c r="A1089" s="225">
        <v>43602</v>
      </c>
      <c r="B1089" s="341">
        <v>6.9388699999999996</v>
      </c>
    </row>
    <row r="1090" spans="1:2">
      <c r="A1090" s="225">
        <v>43605</v>
      </c>
      <c r="B1090" s="341">
        <v>6.9354199999999997</v>
      </c>
    </row>
    <row r="1091" spans="1:2">
      <c r="A1091" s="225">
        <v>43606</v>
      </c>
      <c r="B1091" s="341">
        <v>6.9222200000000003</v>
      </c>
    </row>
    <row r="1092" spans="1:2">
      <c r="A1092" s="225">
        <v>43608</v>
      </c>
      <c r="B1092" s="341">
        <v>6.9386799999999997</v>
      </c>
    </row>
    <row r="1093" spans="1:2">
      <c r="A1093" s="125"/>
    </row>
    <row r="1094" spans="1:2">
      <c r="A1094" s="125"/>
    </row>
    <row r="1095" spans="1:2">
      <c r="A1095" s="125"/>
    </row>
    <row r="1096" spans="1:2">
      <c r="A1096" s="125"/>
    </row>
    <row r="1097" spans="1:2">
      <c r="A1097" s="125"/>
    </row>
    <row r="1098" spans="1:2">
      <c r="A1098" s="125"/>
    </row>
    <row r="1099" spans="1:2">
      <c r="A1099" s="125"/>
    </row>
    <row r="1100" spans="1:2">
      <c r="A1100" s="125"/>
    </row>
    <row r="1101" spans="1:2">
      <c r="A1101" s="125"/>
    </row>
    <row r="1102" spans="1:2">
      <c r="A1102" s="125"/>
    </row>
    <row r="1103" spans="1:2">
      <c r="A1103" s="125"/>
    </row>
    <row r="1104" spans="1:2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9" activePane="bottomLeft" state="frozen"/>
      <selection pane="bottomLeft" activeCell="F576" sqref="F576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390">
        <v>43595</v>
      </c>
      <c r="B565" s="333">
        <v>23405</v>
      </c>
    </row>
    <row r="566" spans="1:2" ht="15.75">
      <c r="A566" s="390">
        <v>43598</v>
      </c>
      <c r="B566" s="333">
        <v>23375</v>
      </c>
    </row>
    <row r="567" spans="1:2" ht="15.75">
      <c r="A567" s="390">
        <v>43599</v>
      </c>
      <c r="B567" s="333">
        <v>23430</v>
      </c>
    </row>
    <row r="568" spans="1:2" ht="15.75">
      <c r="A568" s="390">
        <v>43600</v>
      </c>
      <c r="B568" s="333">
        <v>23400</v>
      </c>
    </row>
    <row r="569" spans="1:2" ht="15.75">
      <c r="A569" s="390">
        <v>43601</v>
      </c>
      <c r="B569" s="333">
        <v>23345</v>
      </c>
    </row>
    <row r="570" spans="1:2" ht="15.75">
      <c r="A570" s="390">
        <v>43602</v>
      </c>
      <c r="B570" s="333">
        <v>23450</v>
      </c>
    </row>
    <row r="571" spans="1:2" ht="15.75">
      <c r="A571" s="390">
        <v>43605</v>
      </c>
      <c r="B571" s="333">
        <v>23495</v>
      </c>
    </row>
    <row r="572" spans="1:2" ht="15.75">
      <c r="A572" s="390">
        <v>43606</v>
      </c>
      <c r="B572" s="333">
        <v>23465</v>
      </c>
    </row>
    <row r="573" spans="1:2" ht="15.75">
      <c r="A573" s="390">
        <v>43608</v>
      </c>
      <c r="B573" s="333">
        <v>23440</v>
      </c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pane ySplit="3" topLeftCell="A447" activePane="bottomLeft" state="frozen"/>
      <selection pane="bottomLeft" activeCell="E462" sqref="E462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9" t="s">
        <v>1016</v>
      </c>
      <c r="B1" s="420"/>
      <c r="C1" s="420"/>
      <c r="D1" s="420"/>
      <c r="E1" s="420"/>
      <c r="F1" s="420"/>
      <c r="G1" s="420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07">
        <v>43595</v>
      </c>
      <c r="B445" s="308">
        <v>3462</v>
      </c>
    </row>
    <row r="446" spans="1:2">
      <c r="A446" s="307">
        <v>43598</v>
      </c>
      <c r="B446" s="308">
        <v>3431</v>
      </c>
    </row>
    <row r="447" spans="1:2">
      <c r="A447" s="307">
        <v>43599</v>
      </c>
      <c r="B447" s="308">
        <v>3430</v>
      </c>
    </row>
    <row r="448" spans="1:2">
      <c r="A448" s="307">
        <v>43600</v>
      </c>
      <c r="B448" s="308">
        <v>3421</v>
      </c>
    </row>
    <row r="449" spans="1:2">
      <c r="A449" s="307">
        <v>43601</v>
      </c>
      <c r="B449" s="308">
        <v>3415</v>
      </c>
    </row>
    <row r="450" spans="1:2">
      <c r="A450" s="307">
        <v>43602</v>
      </c>
      <c r="B450" s="308">
        <v>3416</v>
      </c>
    </row>
    <row r="451" spans="1:2">
      <c r="A451" s="307">
        <v>43605</v>
      </c>
      <c r="B451" s="308">
        <v>3421</v>
      </c>
    </row>
    <row r="452" spans="1:2">
      <c r="A452" s="307">
        <v>43606</v>
      </c>
      <c r="B452" s="308">
        <v>3420</v>
      </c>
    </row>
    <row r="453" spans="1:2">
      <c r="A453" s="307">
        <v>43608</v>
      </c>
      <c r="B453" s="308">
        <v>3412</v>
      </c>
    </row>
    <row r="454" spans="1:2">
      <c r="A454" s="422"/>
      <c r="B454" s="421"/>
    </row>
    <row r="455" spans="1:2">
      <c r="A455" s="422"/>
      <c r="B455" s="421"/>
    </row>
    <row r="456" spans="1:2">
      <c r="A456" s="422"/>
      <c r="B456" s="421"/>
    </row>
    <row r="457" spans="1:2">
      <c r="A457" s="422"/>
      <c r="B457" s="421"/>
    </row>
    <row r="458" spans="1:2">
      <c r="A458" s="422"/>
      <c r="B458" s="421"/>
    </row>
    <row r="459" spans="1:2">
      <c r="A459" s="422"/>
      <c r="B459" s="421"/>
    </row>
    <row r="460" spans="1:2">
      <c r="A460" s="422"/>
      <c r="B460" s="421"/>
    </row>
    <row r="461" spans="1:2">
      <c r="A461" s="422"/>
      <c r="B461" s="421"/>
    </row>
    <row r="462" spans="1:2">
      <c r="A462" s="422"/>
      <c r="B462" s="421"/>
    </row>
    <row r="463" spans="1:2">
      <c r="A463" s="422"/>
      <c r="B463" s="421"/>
    </row>
    <row r="464" spans="1:2">
      <c r="A464" s="422"/>
      <c r="B464" s="421"/>
    </row>
    <row r="465" spans="1:2">
      <c r="A465" s="422"/>
      <c r="B465" s="421"/>
    </row>
    <row r="466" spans="1:2">
      <c r="A466" s="422"/>
      <c r="B466" s="421"/>
    </row>
    <row r="467" spans="1:2">
      <c r="A467" s="422"/>
      <c r="B467" s="421"/>
    </row>
    <row r="468" spans="1:2">
      <c r="A468" s="422"/>
      <c r="B468" s="421"/>
    </row>
    <row r="469" spans="1:2">
      <c r="A469" s="422"/>
      <c r="B469" s="421"/>
    </row>
    <row r="470" spans="1:2">
      <c r="A470" s="422"/>
      <c r="B470" s="421"/>
    </row>
    <row r="471" spans="1:2">
      <c r="A471" s="422"/>
      <c r="B471" s="421"/>
    </row>
    <row r="472" spans="1:2">
      <c r="A472" s="422"/>
      <c r="B472" s="421"/>
    </row>
    <row r="473" spans="1:2">
      <c r="A473" s="422"/>
      <c r="B473" s="421"/>
    </row>
    <row r="474" spans="1:2">
      <c r="A474" s="422"/>
      <c r="B474" s="421"/>
    </row>
    <row r="475" spans="1:2">
      <c r="A475" s="422"/>
      <c r="B475" s="421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99" activePane="bottomLeft" state="frozen"/>
      <selection pane="bottomLeft" activeCell="E1306" sqref="E1306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9" t="s">
        <v>749</v>
      </c>
      <c r="B1" s="409"/>
      <c r="C1" s="409"/>
      <c r="D1" s="409"/>
      <c r="E1" s="409"/>
      <c r="F1" s="409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0" t="s">
        <v>750</v>
      </c>
      <c r="C3" s="411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5920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6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6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306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>
      <c r="A1305" s="225">
        <v>43606</v>
      </c>
      <c r="B1305" s="47">
        <f t="shared" si="55"/>
        <v>6905.2991670302299</v>
      </c>
      <c r="C1305" s="267">
        <v>47800</v>
      </c>
      <c r="D1305" s="47">
        <f t="shared" si="34"/>
        <v>5901.9651000258382</v>
      </c>
      <c r="E1305" s="267">
        <v>5985</v>
      </c>
      <c r="F1305" s="170">
        <f>USD_CNY!B1091</f>
        <v>6.9222200000000003</v>
      </c>
      <c r="G1305" s="162">
        <f t="shared" si="54"/>
        <v>5</v>
      </c>
    </row>
    <row r="1306" spans="1:7">
      <c r="A1306" s="225">
        <v>43608</v>
      </c>
      <c r="B1306" s="47">
        <f t="shared" si="55"/>
        <v>6744.7987225235929</v>
      </c>
      <c r="C1306" s="267">
        <v>46800</v>
      </c>
      <c r="D1306" s="47">
        <f t="shared" si="34"/>
        <v>5764.7852329261477</v>
      </c>
      <c r="E1306" s="267">
        <v>5920</v>
      </c>
      <c r="F1306" s="170">
        <f>USD_CNY!B1092</f>
        <v>6.9386799999999997</v>
      </c>
      <c r="G1306" s="162">
        <f t="shared" si="54"/>
        <v>-1000</v>
      </c>
    </row>
    <row r="1307" spans="1:7">
      <c r="A1307" s="46"/>
      <c r="B1307" s="47"/>
      <c r="C1307" s="267"/>
      <c r="D1307" s="47"/>
      <c r="E1307" s="267"/>
      <c r="F1307" s="47"/>
    </row>
    <row r="1308" spans="1:7">
      <c r="A1308" s="46"/>
      <c r="B1308" s="47"/>
      <c r="C1308" s="267"/>
      <c r="D1308" s="47"/>
      <c r="E1308" s="267"/>
      <c r="F1308" s="47"/>
    </row>
    <row r="1309" spans="1:7">
      <c r="A1309" s="46"/>
      <c r="B1309" s="47"/>
      <c r="C1309" s="267"/>
      <c r="D1309" s="47"/>
      <c r="E1309" s="267"/>
      <c r="F1309" s="47"/>
    </row>
    <row r="1310" spans="1:7">
      <c r="A1310" s="46"/>
      <c r="B1310" s="47"/>
      <c r="C1310" s="267"/>
      <c r="D1310" s="47"/>
      <c r="E1310" s="267"/>
      <c r="F1310" s="47"/>
    </row>
    <row r="1311" spans="1:7">
      <c r="A1311" s="46"/>
      <c r="B1311" s="47"/>
      <c r="C1311" s="267"/>
      <c r="D1311" s="47"/>
      <c r="E1311" s="267"/>
      <c r="F1311" s="47"/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300" activePane="bottomLeft" state="frozen"/>
      <selection pane="bottomLeft" activeCell="E1304" sqref="E1304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2" t="s">
        <v>749</v>
      </c>
      <c r="B1" s="412"/>
      <c r="C1" s="412"/>
      <c r="D1" s="412"/>
      <c r="E1" s="412"/>
      <c r="F1" s="412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0" t="s">
        <v>659</v>
      </c>
      <c r="C3" s="411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304" si="53">+IF(F1284=0,"",C1284/F1284)</f>
        <v>2469.8064298537665</v>
      </c>
      <c r="C1284" s="47">
        <v>16550</v>
      </c>
      <c r="D1284" s="47">
        <f t="shared" ref="D1284:D1304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170">
        <f>USD_CNY!B1088</f>
        <v>6.9089200000000002</v>
      </c>
      <c r="G1300" s="162">
        <f t="shared" si="52"/>
        <v>75</v>
      </c>
    </row>
    <row r="1301" spans="1:7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170">
        <f>USD_CNY!B1089</f>
        <v>6.9388699999999996</v>
      </c>
      <c r="G1301" s="162">
        <f>+C1300-C1299</f>
        <v>75</v>
      </c>
    </row>
    <row r="1302" spans="1:7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170">
        <f>USD_CNY!B1090</f>
        <v>6.9354199999999997</v>
      </c>
      <c r="G1302" s="162">
        <f>+C1301-C1300</f>
        <v>50</v>
      </c>
    </row>
    <row r="1303" spans="1:7">
      <c r="A1303" s="225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170">
        <f>USD_CNY!B1091</f>
        <v>6.9222200000000003</v>
      </c>
      <c r="G1303" s="162">
        <f>+C1302-C1301</f>
        <v>-50</v>
      </c>
    </row>
    <row r="1304" spans="1:7">
      <c r="A1304" s="225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170">
        <f>USD_CNY!B1092</f>
        <v>6.9386799999999997</v>
      </c>
      <c r="G1304" s="162">
        <f>+C1303-C1302</f>
        <v>-150</v>
      </c>
    </row>
    <row r="1305" spans="1:7">
      <c r="A1305" s="201"/>
      <c r="B1305" s="47"/>
      <c r="C1305" s="47"/>
      <c r="D1305" s="47"/>
      <c r="E1305" s="47"/>
      <c r="F1305" s="62"/>
    </row>
    <row r="1306" spans="1:7">
      <c r="A1306" s="201"/>
      <c r="B1306" s="47"/>
      <c r="C1306" s="47"/>
      <c r="D1306" s="47"/>
      <c r="E1306" s="47"/>
      <c r="F1306" s="62"/>
    </row>
    <row r="1307" spans="1:7">
      <c r="A1307" s="201"/>
      <c r="B1307" s="47"/>
      <c r="C1307" s="47"/>
      <c r="D1307" s="47"/>
      <c r="E1307" s="47"/>
      <c r="F1307" s="62"/>
    </row>
    <row r="1308" spans="1:7">
      <c r="A1308" s="201"/>
      <c r="B1308" s="47"/>
      <c r="C1308" s="47"/>
      <c r="D1308" s="47"/>
      <c r="E1308" s="47"/>
      <c r="F1308" s="62"/>
    </row>
    <row r="1309" spans="1:7">
      <c r="A1309" s="201"/>
      <c r="B1309" s="47"/>
      <c r="C1309" s="47"/>
      <c r="D1309" s="47"/>
      <c r="E1309" s="47"/>
      <c r="F1309" s="62"/>
    </row>
    <row r="1310" spans="1:7">
      <c r="A1310" s="201"/>
      <c r="B1310" s="47"/>
      <c r="C1310" s="47"/>
      <c r="D1310" s="47"/>
      <c r="E1310" s="47"/>
      <c r="F1310" s="62"/>
    </row>
    <row r="1311" spans="1:7">
      <c r="A1311" s="201"/>
      <c r="B1311" s="47"/>
      <c r="C1311" s="47"/>
      <c r="D1311" s="47"/>
      <c r="E1311" s="47"/>
      <c r="F1311" s="62"/>
    </row>
    <row r="1312" spans="1:7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98" activePane="bottomLeft" state="frozen"/>
      <selection pane="bottomLeft" activeCell="E1304" sqref="E1304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3" t="s">
        <v>749</v>
      </c>
      <c r="B1" s="413"/>
      <c r="C1" s="413"/>
      <c r="D1" s="413"/>
      <c r="E1" s="413"/>
      <c r="F1" s="413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4" t="s">
        <v>752</v>
      </c>
      <c r="C3" s="415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4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 t="shared" ref="B1295:B1304" si="53">+IF(F1295=0,"",C1295/F1295)</f>
        <v>517.46652164044701</v>
      </c>
      <c r="C1295" s="384">
        <v>3511</v>
      </c>
      <c r="D1295" s="20">
        <f t="shared" ref="D1295:D1304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>
      <c r="A1303" s="225">
        <v>43606</v>
      </c>
      <c r="B1303" s="20">
        <f t="shared" si="53"/>
        <v>502.78137445172752</v>
      </c>
      <c r="C1303" s="257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4">
        <f t="shared" si="52"/>
        <v>-3</v>
      </c>
    </row>
    <row r="1304" spans="1:7">
      <c r="A1304" s="225">
        <v>43608</v>
      </c>
      <c r="B1304" s="20">
        <f t="shared" si="53"/>
        <v>504.31797891427891</v>
      </c>
      <c r="C1304" s="257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4">
        <f t="shared" si="52"/>
        <v>4</v>
      </c>
    </row>
    <row r="1305" spans="1:7">
      <c r="A1305" s="224"/>
      <c r="B1305" s="20"/>
      <c r="C1305" s="257"/>
      <c r="D1305" s="20"/>
      <c r="E1305" s="20"/>
      <c r="F1305" s="58"/>
    </row>
    <row r="1306" spans="1:7">
      <c r="A1306" s="224"/>
      <c r="B1306" s="20"/>
      <c r="C1306" s="257"/>
      <c r="D1306" s="20"/>
      <c r="E1306" s="20"/>
      <c r="F1306" s="58"/>
    </row>
    <row r="1307" spans="1:7">
      <c r="A1307" s="224"/>
      <c r="B1307" s="20"/>
      <c r="C1307" s="257"/>
      <c r="D1307" s="20"/>
      <c r="E1307" s="20"/>
      <c r="F1307" s="58"/>
    </row>
    <row r="1308" spans="1:7">
      <c r="A1308" s="224"/>
      <c r="B1308" s="20"/>
      <c r="C1308" s="257"/>
      <c r="D1308" s="20"/>
      <c r="E1308" s="20"/>
      <c r="F1308" s="58"/>
    </row>
    <row r="1309" spans="1:7">
      <c r="A1309" s="224"/>
      <c r="B1309" s="20"/>
      <c r="C1309" s="257"/>
      <c r="D1309" s="20"/>
      <c r="E1309" s="20"/>
      <c r="F1309" s="58"/>
    </row>
    <row r="1310" spans="1:7">
      <c r="A1310" s="224"/>
      <c r="B1310" s="20"/>
      <c r="C1310" s="257"/>
      <c r="D1310" s="20"/>
      <c r="E1310" s="20"/>
      <c r="F1310" s="58"/>
    </row>
    <row r="1311" spans="1:7">
      <c r="A1311" s="224"/>
      <c r="B1311" s="20"/>
      <c r="C1311" s="257"/>
      <c r="D1311" s="20"/>
      <c r="E1311" s="20"/>
      <c r="F1311" s="58"/>
    </row>
    <row r="1312" spans="1:7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01"/>
  <sheetViews>
    <sheetView zoomScale="85" zoomScaleNormal="85" workbookViewId="0">
      <pane ySplit="4" topLeftCell="A1289" activePane="bottomLeft" state="frozen"/>
      <selection pane="bottomLeft" activeCell="F1301" sqref="F130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6" t="s">
        <v>749</v>
      </c>
      <c r="B1" s="416"/>
      <c r="C1" s="416"/>
      <c r="D1" s="416"/>
      <c r="E1" s="416"/>
      <c r="F1" s="416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2563.2802400949035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301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301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301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  <row r="1300" spans="1:7">
      <c r="A1300" s="225">
        <v>43606</v>
      </c>
      <c r="B1300" s="3">
        <f t="shared" si="40"/>
        <v>3048.1210943244969</v>
      </c>
      <c r="C1300" s="258">
        <v>21140</v>
      </c>
      <c r="D1300" s="3">
        <f t="shared" si="51"/>
        <v>2605.2317045508521</v>
      </c>
      <c r="E1300" s="258">
        <v>2705</v>
      </c>
      <c r="F1300" s="170">
        <f>USD_CNY!B1090</f>
        <v>6.9354199999999997</v>
      </c>
      <c r="G1300" s="184">
        <f t="shared" si="50"/>
        <v>-130</v>
      </c>
    </row>
    <row r="1301" spans="1:7">
      <c r="A1301" s="225">
        <v>43608</v>
      </c>
      <c r="B1301" s="3">
        <f t="shared" si="40"/>
        <v>2999.0378809110371</v>
      </c>
      <c r="C1301" s="258">
        <v>20760</v>
      </c>
      <c r="D1301" s="3">
        <f t="shared" si="51"/>
        <v>2563.2802400949035</v>
      </c>
      <c r="E1301" s="258">
        <v>2713</v>
      </c>
      <c r="F1301" s="170">
        <f>USD_CNY!B1091</f>
        <v>6.9222200000000003</v>
      </c>
      <c r="G1301" s="184">
        <f t="shared" si="50"/>
        <v>-380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8"/>
  <sheetViews>
    <sheetView zoomScale="115" zoomScaleNormal="115" workbookViewId="0">
      <pane ySplit="5" topLeftCell="A845" activePane="bottomLeft" state="frozen"/>
      <selection pane="bottomLeft" activeCell="E848" sqref="E848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48" si="28">+IF(F731=0,"",C731/F731)</f>
        <v>14764.542141360806</v>
      </c>
      <c r="C731" s="288">
        <v>102900</v>
      </c>
      <c r="D731" s="110">
        <f t="shared" ref="D731:D848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8" si="44"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  <row r="847" spans="1:7">
      <c r="A847" s="350">
        <v>43606</v>
      </c>
      <c r="B847" s="106">
        <f t="shared" si="28"/>
        <v>14260.131325860582</v>
      </c>
      <c r="C847" s="290">
        <v>98900</v>
      </c>
      <c r="D847" s="106">
        <f t="shared" si="29"/>
        <v>12188.146432359474</v>
      </c>
      <c r="E847" s="290">
        <v>11915</v>
      </c>
      <c r="F847" s="177">
        <f>USD_CNY!B1090</f>
        <v>6.9354199999999997</v>
      </c>
      <c r="G847" s="106">
        <f t="shared" si="44"/>
        <v>500</v>
      </c>
    </row>
    <row r="848" spans="1:7">
      <c r="A848" s="350">
        <v>43608</v>
      </c>
      <c r="B848" s="106">
        <f t="shared" si="28"/>
        <v>14088.68831097538</v>
      </c>
      <c r="C848" s="290">
        <v>97525</v>
      </c>
      <c r="D848" s="106">
        <f t="shared" si="29"/>
        <v>12041.613941004598</v>
      </c>
      <c r="E848" s="290">
        <v>11965</v>
      </c>
      <c r="F848" s="177">
        <f>USD_CNY!B1091</f>
        <v>6.9222200000000003</v>
      </c>
      <c r="G848" s="106">
        <f t="shared" si="44"/>
        <v>-1375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76"/>
  <sheetViews>
    <sheetView workbookViewId="0">
      <pane xSplit="1" ySplit="5" topLeftCell="B171" activePane="bottomRight" state="frozen"/>
      <selection pane="topRight" activeCell="B1" sqref="B1"/>
      <selection pane="bottomLeft" activeCell="A6" sqref="A6"/>
      <selection pane="bottomRight" activeCell="D175" sqref="D175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  <row r="168" spans="1:1">
      <c r="A168" s="350">
        <v>43595</v>
      </c>
    </row>
    <row r="169" spans="1:1">
      <c r="A169" s="350">
        <v>43596</v>
      </c>
    </row>
    <row r="170" spans="1:1">
      <c r="A170" s="350">
        <v>43597</v>
      </c>
    </row>
    <row r="171" spans="1:1">
      <c r="A171" s="350">
        <v>43598</v>
      </c>
    </row>
    <row r="172" spans="1:1">
      <c r="A172" s="350">
        <v>43599</v>
      </c>
    </row>
    <row r="173" spans="1:1">
      <c r="A173" s="350">
        <v>43600</v>
      </c>
    </row>
    <row r="174" spans="1:1">
      <c r="A174" s="350">
        <v>43601</v>
      </c>
    </row>
    <row r="175" spans="1:1">
      <c r="A175" s="350">
        <v>43602</v>
      </c>
    </row>
    <row r="176" spans="1:1">
      <c r="A176" s="350">
        <v>43603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0"/>
  <sheetViews>
    <sheetView tabSelected="1"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E170" sqref="E17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>
      <c r="A164" s="350">
        <v>43599</v>
      </c>
      <c r="B164" s="357">
        <f t="shared" ref="B164:B170" si="34">+IF(F164=0,"",C164/F164)</f>
        <v>599.6598027558025</v>
      </c>
      <c r="C164" s="389">
        <v>4100</v>
      </c>
      <c r="D164" s="357">
        <f t="shared" ref="D164:D170" si="35"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>
      <c r="A165" s="350">
        <v>43600</v>
      </c>
      <c r="B165" s="357">
        <f t="shared" si="34"/>
        <v>589.78188289325965</v>
      </c>
      <c r="C165" s="389">
        <v>4040</v>
      </c>
      <c r="D165" s="357">
        <f t="shared" si="35"/>
        <v>504.08707939594842</v>
      </c>
      <c r="E165" s="1">
        <v>467</v>
      </c>
      <c r="F165" s="359">
        <f>USD_CNY!B1085</f>
        <v>6.84999</v>
      </c>
    </row>
    <row r="166" spans="1:6">
      <c r="A166" s="350">
        <v>43601</v>
      </c>
      <c r="B166" s="357">
        <f t="shared" si="34"/>
        <v>585.98027683216742</v>
      </c>
      <c r="C166" s="389">
        <v>4040</v>
      </c>
      <c r="D166" s="357">
        <f t="shared" si="35"/>
        <v>500.83784344629697</v>
      </c>
      <c r="E166" s="1">
        <v>468</v>
      </c>
      <c r="F166" s="359">
        <f>USD_CNY!B1086</f>
        <v>6.8944299999999998</v>
      </c>
    </row>
    <row r="167" spans="1:6">
      <c r="A167" s="350">
        <v>43602</v>
      </c>
      <c r="B167" s="357">
        <f t="shared" si="34"/>
        <v>696.43131491450049</v>
      </c>
      <c r="C167" s="389">
        <v>4805</v>
      </c>
      <c r="D167" s="357">
        <f t="shared" si="35"/>
        <v>595.24044009786371</v>
      </c>
      <c r="E167" s="1">
        <v>478</v>
      </c>
      <c r="F167" s="359">
        <f>USD_CNY!B1087</f>
        <v>6.8994600000000004</v>
      </c>
    </row>
    <row r="168" spans="1:6">
      <c r="A168" s="350">
        <v>43605</v>
      </c>
      <c r="B168" s="357">
        <f t="shared" si="34"/>
        <v>593.43573235758993</v>
      </c>
      <c r="C168" s="389">
        <v>4100</v>
      </c>
      <c r="D168" s="357">
        <f t="shared" si="35"/>
        <v>507.21002765605982</v>
      </c>
      <c r="E168" s="1">
        <v>486</v>
      </c>
      <c r="F168" s="359">
        <f>USD_CNY!B1088</f>
        <v>6.9089200000000002</v>
      </c>
    </row>
    <row r="169" spans="1:6">
      <c r="A169" s="350">
        <v>43606</v>
      </c>
      <c r="B169" s="357">
        <f t="shared" si="34"/>
        <v>590.87430662341274</v>
      </c>
      <c r="C169" s="1">
        <v>4100</v>
      </c>
      <c r="D169" s="357">
        <f t="shared" si="35"/>
        <v>505.02077489180579</v>
      </c>
      <c r="E169" s="1">
        <v>485</v>
      </c>
      <c r="F169" s="359">
        <f>USD_CNY!B1089</f>
        <v>6.9388699999999996</v>
      </c>
    </row>
    <row r="170" spans="1:6">
      <c r="A170" s="350">
        <v>43608</v>
      </c>
      <c r="B170" s="357">
        <f t="shared" si="34"/>
        <v>599.09854053539664</v>
      </c>
      <c r="C170" s="389">
        <v>4155</v>
      </c>
      <c r="D170" s="357">
        <f t="shared" si="35"/>
        <v>512.05003464563822</v>
      </c>
      <c r="E170" s="1">
        <v>483</v>
      </c>
      <c r="F170" s="359">
        <f>USD_CNY!B1090</f>
        <v>6.9354199999999997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2019-05-23T04:06:30Z</dcterms:modified>
</cp:coreProperties>
</file>