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303" i="4" l="1"/>
  <c r="D1303" i="4" s="1"/>
  <c r="G1303" i="4"/>
  <c r="F1303" i="4"/>
  <c r="B847" i="7"/>
  <c r="D847" i="7" s="1"/>
  <c r="F847" i="7"/>
  <c r="G847" i="7"/>
  <c r="B169" i="16"/>
  <c r="D169" i="16" s="1"/>
  <c r="F169" i="16"/>
  <c r="B1300" i="5"/>
  <c r="D1300" i="5" s="1"/>
  <c r="F1300" i="5"/>
  <c r="G1300" i="5"/>
  <c r="B1303" i="3"/>
  <c r="D1303" i="3" s="1"/>
  <c r="G1303" i="3"/>
  <c r="F1303" i="3"/>
  <c r="B1305" i="2"/>
  <c r="D1305" i="2" s="1"/>
  <c r="G1305" i="2"/>
  <c r="F1305" i="2"/>
  <c r="B168" i="16" l="1"/>
  <c r="D168" i="16"/>
  <c r="F168" i="16"/>
  <c r="B846" i="7"/>
  <c r="D846" i="7"/>
  <c r="F846" i="7"/>
  <c r="G846" i="7"/>
  <c r="B1299" i="5"/>
  <c r="D1299" i="5"/>
  <c r="F1299" i="5"/>
  <c r="G1299" i="5"/>
  <c r="B1302" i="4"/>
  <c r="D1302" i="4" s="1"/>
  <c r="F1302" i="4"/>
  <c r="G1302" i="4"/>
  <c r="B1302" i="3"/>
  <c r="D1302" i="3" s="1"/>
  <c r="F1302" i="3"/>
  <c r="G1302" i="3"/>
  <c r="B1304" i="2"/>
  <c r="D1304" i="2" s="1"/>
  <c r="F1304" i="2"/>
  <c r="G1304" i="2"/>
  <c r="F167" i="16"/>
  <c r="B167" i="16" s="1"/>
  <c r="D167" i="16" s="1"/>
  <c r="F845" i="7"/>
  <c r="B845" i="7" s="1"/>
  <c r="D845" i="7" s="1"/>
  <c r="G845" i="7"/>
  <c r="B1298" i="5"/>
  <c r="D1298" i="5" s="1"/>
  <c r="F1298" i="5"/>
  <c r="G1298" i="5"/>
  <c r="F1301" i="4"/>
  <c r="B1301" i="4" s="1"/>
  <c r="D1301" i="4" s="1"/>
  <c r="G1301" i="4"/>
  <c r="F1301" i="3"/>
  <c r="B1301" i="3" s="1"/>
  <c r="D1301" i="3" s="1"/>
  <c r="G1301" i="3"/>
  <c r="F1303" i="2"/>
  <c r="B1303" i="2" s="1"/>
  <c r="D1303" i="2" s="1"/>
  <c r="G1303" i="2"/>
  <c r="F166" i="16"/>
  <c r="B166" i="16" s="1"/>
  <c r="D166" i="16" s="1"/>
  <c r="B844" i="7"/>
  <c r="D844" i="7" s="1"/>
  <c r="F844" i="7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F165" i="16" l="1"/>
  <c r="B165" i="16" s="1"/>
  <c r="D165" i="16" s="1"/>
  <c r="B843" i="7"/>
  <c r="D843" i="7" s="1"/>
  <c r="F843" i="7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B837" i="7"/>
  <c r="D837" i="7" s="1"/>
  <c r="F837" i="7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B1273" i="2"/>
  <c r="D1273" i="2" s="1"/>
  <c r="F1273" i="2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37" i="7"/>
  <c r="D547" i="7"/>
  <c r="D554" i="7"/>
  <c r="D570" i="7"/>
  <c r="D574" i="7"/>
  <c r="D596" i="7"/>
  <c r="D615" i="7"/>
  <c r="D621" i="7"/>
  <c r="D622" i="7"/>
  <c r="D629" i="7"/>
  <c r="D417" i="7"/>
  <c r="D870" i="5"/>
  <c r="D1006" i="5"/>
  <c r="D1015" i="5"/>
  <c r="D1029" i="5"/>
  <c r="D1043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8" i="1"/>
  <c r="G1046" i="4" l="1"/>
  <c r="B1045" i="4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<sst xmlns="http://schemas.openxmlformats.org/spreadsheetml/2006/main" count="4599" uniqueCount="1034">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</sst>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5376"/>
        <c:axId val="55544640"/>
      </c:areaChart>
      <c:dateAx>
        <c:axId val="568053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544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5446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805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26144"/>
        <c:axId val="97874432"/>
      </c:areaChart>
      <c:dateAx>
        <c:axId val="97926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74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87443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26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89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75264"/>
        <c:axId val="97875584"/>
      </c:areaChart>
      <c:dateAx>
        <c:axId val="9927526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75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87558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275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73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76288"/>
        <c:axId val="99574336"/>
      </c:areaChart>
      <c:dateAx>
        <c:axId val="992762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574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57433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276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39776"/>
        <c:axId val="99576064"/>
      </c:areaChart>
      <c:dateAx>
        <c:axId val="993397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576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576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339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01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69472"/>
        <c:axId val="99577792"/>
      </c:areaChart>
      <c:dateAx>
        <c:axId val="993694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5777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5777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369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5728"/>
        <c:axId val="99633408"/>
      </c:areaChart>
      <c:dateAx>
        <c:axId val="56905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33408"/>
        <c:crosses val="autoZero"/>
        <c:auto val="1"/>
        <c:lblOffset val="100"/>
        <c:baseTimeUnit val="days"/>
      </c:dateAx>
      <c:valAx>
        <c:axId val="9963340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057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293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6752"/>
        <c:axId val="99635136"/>
      </c:areaChart>
      <c:dateAx>
        <c:axId val="56906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35136"/>
        <c:crosses val="autoZero"/>
        <c:auto val="1"/>
        <c:lblOffset val="100"/>
        <c:baseTimeUnit val="days"/>
      </c:dateAx>
      <c:valAx>
        <c:axId val="99635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067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7264"/>
        <c:axId val="99636864"/>
      </c:areaChart>
      <c:dateAx>
        <c:axId val="56907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36864"/>
        <c:crosses val="autoZero"/>
        <c:auto val="1"/>
        <c:lblOffset val="100"/>
        <c:baseTimeUnit val="days"/>
      </c:dateAx>
      <c:valAx>
        <c:axId val="99636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072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9312"/>
        <c:axId val="99638592"/>
      </c:areaChart>
      <c:dateAx>
        <c:axId val="56909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38592"/>
        <c:crosses val="autoZero"/>
        <c:auto val="1"/>
        <c:lblOffset val="100"/>
        <c:baseTimeUnit val="days"/>
      </c:dateAx>
      <c:valAx>
        <c:axId val="9963859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09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4272"/>
        <c:axId val="108086400"/>
      </c:lineChart>
      <c:dateAx>
        <c:axId val="104694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086400"/>
        <c:crosses val="autoZero"/>
        <c:auto val="1"/>
        <c:lblOffset val="100"/>
        <c:baseTimeUnit val="days"/>
      </c:dateAx>
      <c:valAx>
        <c:axId val="1080864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6912"/>
        <c:axId val="55546368"/>
      </c:areaChart>
      <c:dateAx>
        <c:axId val="568069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5463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54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806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40032"/>
        <c:axId val="108088128"/>
      </c:areaChart>
      <c:dateAx>
        <c:axId val="108140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088128"/>
        <c:crosses val="autoZero"/>
        <c:auto val="1"/>
        <c:lblOffset val="100"/>
        <c:baseTimeUnit val="days"/>
      </c:dateAx>
      <c:valAx>
        <c:axId val="1080881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40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41056"/>
        <c:axId val="108089856"/>
      </c:areaChart>
      <c:dateAx>
        <c:axId val="108141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089856"/>
        <c:crosses val="autoZero"/>
        <c:auto val="1"/>
        <c:lblOffset val="100"/>
        <c:baseTimeUnit val="days"/>
      </c:dateAx>
      <c:valAx>
        <c:axId val="10808985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41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2080"/>
        <c:axId val="108091584"/>
      </c:barChart>
      <c:dateAx>
        <c:axId val="108142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091584"/>
        <c:crosses val="autoZero"/>
        <c:auto val="1"/>
        <c:lblOffset val="100"/>
        <c:baseTimeUnit val="days"/>
      </c:dateAx>
      <c:valAx>
        <c:axId val="108091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4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30272"/>
        <c:axId val="104562688"/>
      </c:areaChart>
      <c:dateAx>
        <c:axId val="10943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4562688"/>
        <c:crosses val="autoZero"/>
        <c:auto val="1"/>
        <c:lblOffset val="100"/>
        <c:baseTimeUnit val="days"/>
      </c:dateAx>
      <c:valAx>
        <c:axId val="1045626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3027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31296"/>
        <c:axId val="104564416"/>
      </c:areaChart>
      <c:dateAx>
        <c:axId val="109431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564416"/>
        <c:crosses val="autoZero"/>
        <c:auto val="1"/>
        <c:lblOffset val="100"/>
        <c:baseTimeUnit val="days"/>
      </c:dateAx>
      <c:valAx>
        <c:axId val="10456441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31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38496"/>
        <c:axId val="104566144"/>
      </c:lineChart>
      <c:catAx>
        <c:axId val="10813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66144"/>
        <c:crosses val="autoZero"/>
        <c:auto val="1"/>
        <c:lblAlgn val="ctr"/>
        <c:lblOffset val="100"/>
        <c:noMultiLvlLbl val="0"/>
      </c:catAx>
      <c:valAx>
        <c:axId val="10456614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138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43232"/>
        <c:axId val="104567872"/>
      </c:lineChart>
      <c:dateAx>
        <c:axId val="109343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67872"/>
        <c:crosses val="autoZero"/>
        <c:auto val="1"/>
        <c:lblOffset val="100"/>
        <c:baseTimeUnit val="days"/>
      </c:dateAx>
      <c:valAx>
        <c:axId val="10456787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4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46304"/>
        <c:axId val="104569600"/>
      </c:areaChart>
      <c:dateAx>
        <c:axId val="109346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569600"/>
        <c:crosses val="autoZero"/>
        <c:auto val="1"/>
        <c:lblOffset val="100"/>
        <c:baseTimeUnit val="days"/>
      </c:dateAx>
      <c:valAx>
        <c:axId val="10456960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4630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35744"/>
        <c:axId val="109478464"/>
      </c:areaChart>
      <c:dateAx>
        <c:axId val="109535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78464"/>
        <c:crosses val="autoZero"/>
        <c:auto val="1"/>
        <c:lblOffset val="100"/>
        <c:baseTimeUnit val="days"/>
      </c:dateAx>
      <c:valAx>
        <c:axId val="109478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535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6768"/>
        <c:axId val="109480192"/>
      </c:lineChart>
      <c:dateAx>
        <c:axId val="109536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80192"/>
        <c:crosses val="autoZero"/>
        <c:auto val="1"/>
        <c:lblOffset val="100"/>
        <c:baseTimeUnit val="days"/>
      </c:dateAx>
      <c:valAx>
        <c:axId val="10948019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536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898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2896"/>
        <c:axId val="55548096"/>
      </c:areaChart>
      <c:dateAx>
        <c:axId val="917928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48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5480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92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45792"/>
        <c:axId val="109481920"/>
      </c:areaChart>
      <c:dateAx>
        <c:axId val="109345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9481920"/>
        <c:crosses val="autoZero"/>
        <c:auto val="1"/>
        <c:lblOffset val="100"/>
        <c:baseTimeUnit val="days"/>
      </c:dateAx>
      <c:valAx>
        <c:axId val="109481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45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47712"/>
        <c:axId val="109483648"/>
      </c:areaChart>
      <c:dateAx>
        <c:axId val="116147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83648"/>
        <c:crosses val="autoZero"/>
        <c:auto val="1"/>
        <c:lblOffset val="100"/>
        <c:baseTimeUnit val="days"/>
      </c:dateAx>
      <c:valAx>
        <c:axId val="1094836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1477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8864"/>
        <c:axId val="109485376"/>
      </c:lineChart>
      <c:dateAx>
        <c:axId val="115748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85376"/>
        <c:crosses val="autoZero"/>
        <c:auto val="1"/>
        <c:lblOffset val="100"/>
        <c:baseTimeUnit val="days"/>
      </c:dateAx>
      <c:valAx>
        <c:axId val="109485376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5748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20736"/>
        <c:axId val="110929024"/>
      </c:areaChart>
      <c:dateAx>
        <c:axId val="11602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929024"/>
        <c:crosses val="autoZero"/>
        <c:auto val="1"/>
        <c:lblOffset val="100"/>
        <c:baseTimeUnit val="days"/>
      </c:dateAx>
      <c:valAx>
        <c:axId val="110929024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020736"/>
        <c:crosses val="autoZero"/>
        <c:crossBetween val="midCat"/>
        <c:minorUnit val="1.0000000000000175E-4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11648"/>
        <c:axId val="110931904"/>
      </c:areaChart>
      <c:dateAx>
        <c:axId val="109211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931904"/>
        <c:crosses val="autoZero"/>
        <c:auto val="1"/>
        <c:lblOffset val="100"/>
        <c:baseTimeUnit val="days"/>
      </c:dateAx>
      <c:valAx>
        <c:axId val="110931904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11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15232"/>
        <c:axId val="110933632"/>
      </c:areaChart>
      <c:dateAx>
        <c:axId val="109215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933632"/>
        <c:crosses val="autoZero"/>
        <c:auto val="1"/>
        <c:lblOffset val="100"/>
        <c:baseTimeUnit val="days"/>
      </c:dateAx>
      <c:valAx>
        <c:axId val="11093363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152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4432"/>
        <c:axId val="93069312"/>
      </c:areaChart>
      <c:dateAx>
        <c:axId val="91794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69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0693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94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566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4944"/>
        <c:axId val="93072192"/>
      </c:areaChart>
      <c:dateAx>
        <c:axId val="917949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72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072192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94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58560"/>
        <c:axId val="93073920"/>
      </c:areaChart>
      <c:catAx>
        <c:axId val="930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73920"/>
        <c:crosses val="autoZero"/>
        <c:auto val="1"/>
        <c:lblAlgn val="ctr"/>
        <c:lblOffset val="100"/>
        <c:noMultiLvlLbl val="0"/>
      </c:catAx>
      <c:valAx>
        <c:axId val="9307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58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01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0608"/>
        <c:axId val="93076224"/>
      </c:areaChart>
      <c:dateAx>
        <c:axId val="93060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762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30762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60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3584"/>
        <c:axId val="97870400"/>
      </c:lineChart>
      <c:dateAx>
        <c:axId val="979235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70400"/>
        <c:crosses val="autoZero"/>
        <c:auto val="1"/>
        <c:lblOffset val="100"/>
        <c:baseTimeUnit val="days"/>
      </c:dateAx>
      <c:valAx>
        <c:axId val="978704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235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4608"/>
        <c:axId val="97872704"/>
      </c:lineChart>
      <c:dateAx>
        <c:axId val="979246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72704"/>
        <c:crosses val="autoZero"/>
        <c:auto val="1"/>
        <c:lblOffset val="100"/>
        <c:baseTimeUnit val="days"/>
      </c:dateAx>
      <c:valAx>
        <c:axId val="9787270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246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SheetLayoutView="85" workbookViewId="0">
      <selection activeCell="E11" sqref="E11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2" t="s">
        <v>1017</v>
      </c>
      <c r="B1" s="402"/>
      <c r="C1" s="402"/>
      <c r="D1" s="402"/>
      <c r="E1" s="402"/>
      <c r="F1" s="402"/>
      <c r="G1" s="402"/>
      <c r="H1" s="402"/>
      <c r="I1" s="402"/>
      <c r="J1" s="157"/>
      <c r="K1" s="338"/>
      <c r="L1" s="197"/>
      <c r="M1" s="158"/>
    </row>
    <row r="2" spans="1:13" x14ac:dyDescent="0.25">
      <c r="A2" s="403" t="s">
        <v>21</v>
      </c>
      <c r="B2" s="403"/>
      <c r="C2" s="403"/>
      <c r="D2" s="403"/>
      <c r="E2" s="181">
        <v>43606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47800</v>
      </c>
      <c r="E5" s="328">
        <f>+IF(ISERROR(VLOOKUP($E$2,Cu!$A$5:$H$1642,7,0)),0,VLOOKUP($E$2,Cu!$A$5:$H$1642,7,0))</f>
        <v>5</v>
      </c>
      <c r="F5" s="327" t="s">
        <v>3</v>
      </c>
      <c r="G5" s="326">
        <f>+IF(ISERROR(VLOOKUP($E$2,Cu!$A$5:$H$1642,2,0)),0,VLOOKUP($E$2,Cu!$A$5:$H$1642,2,0))</f>
        <v>6905.2991670302299</v>
      </c>
      <c r="H5" s="326">
        <f>+IF(ISERROR(VLOOKUP($E$2,Cu!$A$5:$H$1642,4,0)),0,VLOOKUP($E$2,Cu!$A$5:$H$1642,4,0))</f>
        <v>5901.9651000258382</v>
      </c>
      <c r="I5" s="326">
        <f>+IF(ISERROR(VLOOKUP($E$2,Cu!$A$5:$H$1999,5,0)),0,VLOOKUP($E$2,Cu!$A$5:$H$1999,5,0))</f>
        <v>5985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16000</v>
      </c>
      <c r="E6" s="328">
        <f>+IF(ISERROR(VLOOKUP($E$2,Pb!$A$5:$H$1987,7,0)),0,VLOOKUP($E$2,Pb!$A$5:$H$1987,7,0))</f>
        <v>-50</v>
      </c>
      <c r="F6" s="327" t="s">
        <v>3</v>
      </c>
      <c r="G6" s="326">
        <f>+IF(ISERROR(VLOOKUP($E$2,Pb!$A$5:$H$1987,2,0)),0,VLOOKUP($E$2,Pb!$A$5:$H$1987,2,0))</f>
        <v>2311.3972107214158</v>
      </c>
      <c r="H6" s="326">
        <f>+IF(ISERROR(VLOOKUP($E$2,Pb!$A$5:$H$1987,4,0)),0,VLOOKUP($E$2,Pb!$A$5:$H$1987,4,0))</f>
        <v>1975.5531715567658</v>
      </c>
      <c r="I6" s="326">
        <f>+IF(ISERROR(VLOOKUP($E$2,Pb!$A$5:$H$1987,5,0)),0,VLOOKUP($E$2,Pb!$A$5:$H$1987,5,0))</f>
        <v>1797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3487</v>
      </c>
      <c r="E7" s="328">
        <f>+IF(ISERROR(VLOOKUP($E$2,Ag!$A$5:$H$1986,7,0)),0,VLOOKUP($E$2,Ag!$A$5:$H$1986,7,0))</f>
        <v>-3</v>
      </c>
      <c r="F7" s="327" t="s">
        <v>6</v>
      </c>
      <c r="G7" s="326">
        <f>+IF(ISERROR(VLOOKUP($E$2,Ag!$A$5:$H$1517,2,0)),0,VLOOKUP($E$2,Ag!$A$5:$H$1517,2,0))</f>
        <v>502.78137445172752</v>
      </c>
      <c r="H7" s="326">
        <f>+IF(ISERROR(VLOOKUP($E$2,Ag!$A$5:$H$1517,4,0)),0,VLOOKUP($E$2,Ag!$A$5:$H$1517,4,0))</f>
        <v>429.72767047156202</v>
      </c>
      <c r="I7" s="326">
        <f>+IF(ISERROR(VLOOKUP($E$2,Ag!$A$5:$H$1517,5,0)),0,VLOOKUP($E$2,Ag!$A$5:$H$1517,5,0))</f>
        <v>464.09500000000003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21140</v>
      </c>
      <c r="E8" s="328">
        <f>+IF(ISERROR(VLOOKUP($E$2,Zn!$A$5:$H$2994,7,0)),0,VLOOKUP($E$2,Zn!$A$5:$H$2994,7,0))</f>
        <v>-130</v>
      </c>
      <c r="F8" s="327" t="s">
        <v>3</v>
      </c>
      <c r="G8" s="326">
        <f>+IF(ISERROR(VLOOKUP($E$2,Zn!$A$5:$H$2994,2,0)),0,VLOOKUP($E$2,Zn!$A$5:$H$2994,2,0))</f>
        <v>3048.1210943244969</v>
      </c>
      <c r="H8" s="326">
        <f>+IF(ISERROR(VLOOKUP($E$2,Zn!$A$5:$H$2994,4,0)),0,VLOOKUP($E$2,Zn!$A$5:$H$2994,4,0))</f>
        <v>2605.2317045508521</v>
      </c>
      <c r="I8" s="326">
        <f>+IF(ISERROR(VLOOKUP($E$2,Zn!$A$5:$H$2994,5,0)),0,VLOOKUP($E$2,Zn!$A$5:$H$2994,5,0))</f>
        <v>2705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98900</v>
      </c>
      <c r="E9" s="328">
        <f>+IF(ISERROR(VLOOKUP($E$2,Ni!$A$6:$H$2996,7,0)),0,VLOOKUP($E$2,Ni!$A$6:$H$2996,7,0))</f>
        <v>500</v>
      </c>
      <c r="F9" s="327" t="s">
        <v>3</v>
      </c>
      <c r="G9" s="326">
        <f>+IF(ISERROR(VLOOKUP($E$2,Ni!$A$6:$H$2996,2,0)),0,VLOOKUP($E$2,Ni!$A$6:$H$2996,2,0))</f>
        <v>14260.131325860582</v>
      </c>
      <c r="H9" s="326">
        <f>+IF(ISERROR(VLOOKUP($E$2,Ni!$A$6:$H$2996,4,0)),0,VLOOKUP($E$2,Ni!$A$6:$H$2996,4,0))</f>
        <v>12188.146432359474</v>
      </c>
      <c r="I9" s="326">
        <f>+IF(ISERROR(VLOOKUP($E$2,Ni!$A$6:$H$2996,5,0)),0,VLOOKUP($E$2,Ni!$A$6:$H$2996,5,0))</f>
        <v>11915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4100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590.87430662341274</v>
      </c>
      <c r="H11" s="326">
        <f>+IF(ISERROR(VLOOKUP($E$2,Steel!$A$6:$H$2995,4,0)),0,VLOOKUP($E$2,Steel!$A$6:$H$2995,4,0))</f>
        <v>505.02077489180579</v>
      </c>
      <c r="I11" s="355">
        <f>+IF(ISERROR(VLOOKUP($E$2,Steel!$A$6:$H$2995,5,0)),0,VLOOKUP($E$2,Steel!$A$6:$H$2995,5,0))</f>
        <v>485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43606</v>
      </c>
      <c r="C15" s="182" t="s">
        <v>1002</v>
      </c>
      <c r="D15" s="192">
        <f>+IF(ISERROR(VLOOKUP($E$2,'CNY-VND'!$A$4:$B$500,2,0)),0,VLOOKUP($E$2,'CNY-VND'!$A$4:$B$500,2,0))</f>
        <v>3420</v>
      </c>
      <c r="E15" s="404" t="s">
        <v>1000</v>
      </c>
      <c r="F15" s="404"/>
      <c r="G15" s="404"/>
      <c r="H15" s="404"/>
      <c r="I15" s="404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23465</v>
      </c>
      <c r="E16" s="404" t="s">
        <v>1003</v>
      </c>
      <c r="F16" s="404"/>
      <c r="G16" s="404"/>
      <c r="H16" s="404"/>
      <c r="I16" s="404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6.9222200000000003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05" t="s">
        <v>17</v>
      </c>
      <c r="B18" s="405"/>
      <c r="C18" s="405"/>
      <c r="D18" s="405"/>
      <c r="E18" s="405"/>
      <c r="F18" s="405"/>
      <c r="G18" s="405"/>
      <c r="H18" s="405"/>
      <c r="I18" s="405"/>
    </row>
    <row r="19" spans="1:12" ht="15.75" customHeight="1" x14ac:dyDescent="0.25">
      <c r="A19" s="399" t="s">
        <v>656</v>
      </c>
      <c r="B19" s="400"/>
      <c r="C19" s="399" t="s">
        <v>18</v>
      </c>
      <c r="D19" s="401"/>
      <c r="E19" s="401"/>
      <c r="F19" s="401"/>
      <c r="G19" s="401"/>
      <c r="H19" s="401"/>
      <c r="I19" s="401"/>
    </row>
    <row r="34" spans="1:12" ht="15" customHeight="1" x14ac:dyDescent="0.25">
      <c r="A34" s="406" t="s">
        <v>657</v>
      </c>
      <c r="B34" s="406"/>
      <c r="C34" s="407" t="s">
        <v>4</v>
      </c>
      <c r="D34" s="407"/>
      <c r="E34" s="407"/>
      <c r="F34" s="407"/>
      <c r="G34" s="407"/>
      <c r="H34" s="407"/>
      <c r="I34" s="407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406" t="s">
        <v>705</v>
      </c>
      <c r="B49" s="406"/>
      <c r="C49" s="407" t="s">
        <v>706</v>
      </c>
      <c r="D49" s="407"/>
      <c r="E49" s="407"/>
      <c r="F49" s="407"/>
      <c r="G49" s="407"/>
      <c r="H49" s="407"/>
      <c r="I49" s="407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406" t="s">
        <v>721</v>
      </c>
      <c r="B67" s="406"/>
      <c r="C67" s="407" t="s">
        <v>722</v>
      </c>
      <c r="D67" s="407"/>
      <c r="E67" s="407"/>
      <c r="F67" s="407"/>
      <c r="G67" s="407"/>
      <c r="H67" s="407"/>
      <c r="I67" s="407"/>
    </row>
    <row r="82" spans="1:9" x14ac:dyDescent="0.25">
      <c r="A82" s="406" t="s">
        <v>759</v>
      </c>
      <c r="B82" s="406"/>
      <c r="C82" s="407" t="s">
        <v>760</v>
      </c>
      <c r="D82" s="407"/>
      <c r="E82" s="407"/>
      <c r="F82" s="407"/>
      <c r="G82" s="407"/>
      <c r="H82" s="407"/>
      <c r="I82" s="407"/>
    </row>
    <row r="100" spans="1:9" x14ac:dyDescent="0.25">
      <c r="A100" s="408" t="s">
        <v>1027</v>
      </c>
      <c r="B100" s="408"/>
      <c r="C100" s="408"/>
      <c r="D100" s="408"/>
      <c r="E100" s="408"/>
      <c r="F100" s="408"/>
      <c r="G100" s="408"/>
      <c r="H100" s="408"/>
      <c r="I100" s="408"/>
    </row>
    <row r="115" spans="1:9" x14ac:dyDescent="0.25">
      <c r="A115" s="408" t="s">
        <v>1028</v>
      </c>
      <c r="B115" s="408"/>
      <c r="C115" s="408"/>
      <c r="D115" s="408"/>
      <c r="E115" s="408"/>
      <c r="F115" s="408"/>
      <c r="G115" s="408"/>
      <c r="H115" s="408"/>
      <c r="I115" s="408"/>
    </row>
    <row r="128" spans="1:9" x14ac:dyDescent="0.25">
      <c r="A128" s="408" t="s">
        <v>1005</v>
      </c>
      <c r="B128" s="408"/>
      <c r="C128" s="408"/>
      <c r="D128" s="408"/>
      <c r="E128" s="408"/>
      <c r="F128" s="408"/>
      <c r="G128" s="408"/>
      <c r="H128" s="408"/>
      <c r="I128" s="408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75" activePane="bottomLeft" state="frozen"/>
      <selection pane="bottomLeft" activeCell="D1092" sqref="D109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17" t="s">
        <v>1018</v>
      </c>
      <c r="B1" s="418"/>
      <c r="C1" s="418"/>
      <c r="D1" s="418"/>
      <c r="E1" s="418"/>
      <c r="F1" s="418"/>
      <c r="G1" s="418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225">
        <v>43592</v>
      </c>
      <c r="B1081" s="341">
        <v>6.78911</v>
      </c>
    </row>
    <row r="1082" spans="1:2" x14ac:dyDescent="0.25">
      <c r="A1082" s="225">
        <v>43593</v>
      </c>
      <c r="B1082" s="341">
        <v>6.78498</v>
      </c>
    </row>
    <row r="1083" spans="1:2" x14ac:dyDescent="0.25">
      <c r="A1083" s="225">
        <v>43594</v>
      </c>
      <c r="B1083" s="341">
        <v>6.8274499999999998</v>
      </c>
    </row>
    <row r="1084" spans="1:2" x14ac:dyDescent="0.25">
      <c r="A1084" s="225">
        <v>43595</v>
      </c>
      <c r="B1084" s="341">
        <v>6.8372099999999998</v>
      </c>
    </row>
    <row r="1085" spans="1:2" x14ac:dyDescent="0.25">
      <c r="A1085" s="225">
        <v>43598</v>
      </c>
      <c r="B1085" s="341">
        <v>6.84999</v>
      </c>
    </row>
    <row r="1086" spans="1:2" x14ac:dyDescent="0.25">
      <c r="A1086" s="225">
        <v>43599</v>
      </c>
      <c r="B1086" s="341">
        <v>6.8944299999999998</v>
      </c>
    </row>
    <row r="1087" spans="1:2" x14ac:dyDescent="0.25">
      <c r="A1087" s="225">
        <v>43600</v>
      </c>
      <c r="B1087" s="341">
        <v>6.8994600000000004</v>
      </c>
    </row>
    <row r="1088" spans="1:2" x14ac:dyDescent="0.25">
      <c r="A1088" s="225">
        <v>43601</v>
      </c>
      <c r="B1088" s="341">
        <v>6.9089200000000002</v>
      </c>
    </row>
    <row r="1089" spans="1:2" x14ac:dyDescent="0.25">
      <c r="A1089" s="225">
        <v>43602</v>
      </c>
      <c r="B1089" s="341">
        <v>6.9388699999999996</v>
      </c>
    </row>
    <row r="1090" spans="1:2" x14ac:dyDescent="0.25">
      <c r="A1090" s="225">
        <v>43605</v>
      </c>
      <c r="B1090" s="341">
        <v>6.9354199999999997</v>
      </c>
    </row>
    <row r="1091" spans="1:2" x14ac:dyDescent="0.25">
      <c r="A1091" s="225">
        <v>43606</v>
      </c>
      <c r="B1091" s="341">
        <v>6.9222200000000003</v>
      </c>
    </row>
    <row r="1092" spans="1:2" x14ac:dyDescent="0.25">
      <c r="A1092" s="125"/>
    </row>
    <row r="1093" spans="1:2" x14ac:dyDescent="0.25">
      <c r="A1093" s="125"/>
    </row>
    <row r="1094" spans="1:2" x14ac:dyDescent="0.25">
      <c r="A1094" s="125"/>
    </row>
    <row r="1095" spans="1:2" x14ac:dyDescent="0.25">
      <c r="A1095" s="125"/>
    </row>
    <row r="1096" spans="1:2" x14ac:dyDescent="0.25">
      <c r="A1096" s="125"/>
    </row>
    <row r="1097" spans="1:2" x14ac:dyDescent="0.25">
      <c r="A1097" s="125"/>
    </row>
    <row r="1098" spans="1:2" x14ac:dyDescent="0.25">
      <c r="A1098" s="125"/>
    </row>
    <row r="1099" spans="1:2" x14ac:dyDescent="0.25">
      <c r="A1099" s="125"/>
    </row>
    <row r="1100" spans="1:2" x14ac:dyDescent="0.25">
      <c r="A1100" s="125"/>
    </row>
    <row r="1101" spans="1:2" x14ac:dyDescent="0.25">
      <c r="A1101" s="125"/>
    </row>
    <row r="1102" spans="1:2" x14ac:dyDescent="0.25">
      <c r="A1102" s="125"/>
    </row>
    <row r="1103" spans="1:2" x14ac:dyDescent="0.25">
      <c r="A1103" s="125"/>
    </row>
    <row r="1104" spans="1:2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9" activePane="bottomLeft" state="frozen"/>
      <selection pane="bottomLeft" activeCell="C574" sqref="C574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390">
        <v>43592</v>
      </c>
      <c r="B562" s="333">
        <v>23350</v>
      </c>
    </row>
    <row r="563" spans="1:2" ht="15.75" x14ac:dyDescent="0.25">
      <c r="A563" s="390">
        <v>43593</v>
      </c>
      <c r="B563" s="333">
        <v>23420</v>
      </c>
    </row>
    <row r="564" spans="1:2" ht="15.75" x14ac:dyDescent="0.25">
      <c r="A564" s="390">
        <v>43594</v>
      </c>
      <c r="B564" s="333">
        <v>23460</v>
      </c>
    </row>
    <row r="565" spans="1:2" ht="15.75" x14ac:dyDescent="0.25">
      <c r="A565" s="390">
        <v>43595</v>
      </c>
      <c r="B565" s="333">
        <v>23405</v>
      </c>
    </row>
    <row r="566" spans="1:2" ht="15.75" x14ac:dyDescent="0.25">
      <c r="A566" s="390">
        <v>43598</v>
      </c>
      <c r="B566" s="333">
        <v>23375</v>
      </c>
    </row>
    <row r="567" spans="1:2" ht="15.75" x14ac:dyDescent="0.25">
      <c r="A567" s="390">
        <v>43599</v>
      </c>
      <c r="B567" s="333">
        <v>23430</v>
      </c>
    </row>
    <row r="568" spans="1:2" ht="15.75" x14ac:dyDescent="0.25">
      <c r="A568" s="390">
        <v>43600</v>
      </c>
      <c r="B568" s="333">
        <v>23400</v>
      </c>
    </row>
    <row r="569" spans="1:2" ht="15.75" x14ac:dyDescent="0.25">
      <c r="A569" s="390">
        <v>43601</v>
      </c>
      <c r="B569" s="333">
        <v>23345</v>
      </c>
    </row>
    <row r="570" spans="1:2" ht="15.75" x14ac:dyDescent="0.25">
      <c r="A570" s="390">
        <v>43602</v>
      </c>
      <c r="B570" s="333">
        <v>23450</v>
      </c>
    </row>
    <row r="571" spans="1:2" ht="15.75" x14ac:dyDescent="0.25">
      <c r="A571" s="390">
        <v>43605</v>
      </c>
      <c r="B571" s="333">
        <v>23495</v>
      </c>
    </row>
    <row r="572" spans="1:2" ht="15.75" x14ac:dyDescent="0.25">
      <c r="A572" s="390">
        <v>43606</v>
      </c>
      <c r="B572" s="333">
        <v>23465</v>
      </c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"/>
  <sheetViews>
    <sheetView workbookViewId="0">
      <pane ySplit="3" topLeftCell="A435" activePane="bottomLeft" state="frozen"/>
      <selection pane="bottomLeft" activeCell="D445" sqref="D445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  <row r="442" spans="1:2" x14ac:dyDescent="0.25">
      <c r="A442" s="307">
        <v>43592</v>
      </c>
      <c r="B442" s="308">
        <v>3472</v>
      </c>
    </row>
    <row r="443" spans="1:2" x14ac:dyDescent="0.25">
      <c r="A443" s="307">
        <v>43593</v>
      </c>
      <c r="B443" s="308">
        <v>3483</v>
      </c>
    </row>
    <row r="444" spans="1:2" x14ac:dyDescent="0.25">
      <c r="A444" s="307">
        <v>43594</v>
      </c>
      <c r="B444" s="308">
        <v>3475</v>
      </c>
    </row>
    <row r="445" spans="1:2" x14ac:dyDescent="0.25">
      <c r="A445" s="307">
        <v>43595</v>
      </c>
      <c r="B445" s="308">
        <v>3462</v>
      </c>
    </row>
    <row r="446" spans="1:2" x14ac:dyDescent="0.25">
      <c r="A446" s="307">
        <v>43598</v>
      </c>
      <c r="B446" s="308">
        <v>3431</v>
      </c>
    </row>
    <row r="447" spans="1:2" x14ac:dyDescent="0.25">
      <c r="A447" s="307">
        <v>43599</v>
      </c>
      <c r="B447" s="308">
        <v>3430</v>
      </c>
    </row>
    <row r="448" spans="1:2" x14ac:dyDescent="0.25">
      <c r="A448" s="307">
        <v>43600</v>
      </c>
      <c r="B448" s="308">
        <v>3421</v>
      </c>
    </row>
    <row r="449" spans="1:2" x14ac:dyDescent="0.25">
      <c r="A449" s="307">
        <v>43601</v>
      </c>
      <c r="B449" s="308">
        <v>3415</v>
      </c>
    </row>
    <row r="450" spans="1:2" x14ac:dyDescent="0.25">
      <c r="A450" s="307">
        <v>43602</v>
      </c>
      <c r="B450" s="308">
        <v>3416</v>
      </c>
    </row>
    <row r="451" spans="1:2" x14ac:dyDescent="0.25">
      <c r="A451" s="307">
        <v>43605</v>
      </c>
      <c r="B451" s="308">
        <v>3421</v>
      </c>
    </row>
    <row r="452" spans="1:2" x14ac:dyDescent="0.25">
      <c r="A452" s="307">
        <v>43606</v>
      </c>
      <c r="B452" s="308">
        <v>3420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99" activePane="bottomLeft" state="frozen"/>
      <selection pane="bottomLeft" activeCell="D1307" sqref="D1307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9" t="s">
        <v>749</v>
      </c>
      <c r="B1" s="409"/>
      <c r="C1" s="409"/>
      <c r="D1" s="409"/>
      <c r="E1" s="409"/>
      <c r="F1" s="409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10" t="s">
        <v>750</v>
      </c>
      <c r="C3" s="411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5985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5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5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305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5">
        <v>43606</v>
      </c>
      <c r="B1305" s="47">
        <f t="shared" si="55"/>
        <v>6905.2991670302299</v>
      </c>
      <c r="C1305" s="267">
        <v>47800</v>
      </c>
      <c r="D1305" s="47">
        <f t="shared" si="34"/>
        <v>5901.9651000258382</v>
      </c>
      <c r="E1305" s="267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46"/>
      <c r="B1306" s="47"/>
      <c r="C1306" s="267"/>
      <c r="D1306" s="47"/>
      <c r="E1306" s="267"/>
      <c r="F1306" s="47"/>
    </row>
    <row r="1307" spans="1:7" x14ac:dyDescent="0.25">
      <c r="A1307" s="46"/>
      <c r="B1307" s="47"/>
      <c r="C1307" s="267"/>
      <c r="D1307" s="47"/>
      <c r="E1307" s="267"/>
      <c r="F1307" s="47"/>
    </row>
    <row r="1308" spans="1:7" x14ac:dyDescent="0.25">
      <c r="A1308" s="46"/>
      <c r="B1308" s="47"/>
      <c r="C1308" s="267"/>
      <c r="D1308" s="47"/>
      <c r="E1308" s="267"/>
      <c r="F1308" s="47"/>
    </row>
    <row r="1309" spans="1:7" x14ac:dyDescent="0.25">
      <c r="A1309" s="46"/>
      <c r="B1309" s="47"/>
      <c r="C1309" s="267"/>
      <c r="D1309" s="47"/>
      <c r="E1309" s="267"/>
      <c r="F1309" s="47"/>
    </row>
    <row r="1310" spans="1:7" x14ac:dyDescent="0.25">
      <c r="A1310" s="46"/>
      <c r="B1310" s="47"/>
      <c r="C1310" s="267"/>
      <c r="D1310" s="47"/>
      <c r="E1310" s="267"/>
      <c r="F1310" s="47"/>
    </row>
    <row r="1311" spans="1:7" x14ac:dyDescent="0.25">
      <c r="A1311" s="46"/>
      <c r="B1311" s="47"/>
      <c r="C1311" s="267"/>
      <c r="D1311" s="47"/>
      <c r="E1311" s="267"/>
      <c r="F1311" s="47"/>
    </row>
    <row r="1312" spans="1:7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00" activePane="bottomLeft" state="frozen"/>
      <selection pane="bottomLeft" activeCell="B1302" sqref="B1302:B1303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2" t="s">
        <v>749</v>
      </c>
      <c r="B1" s="412"/>
      <c r="C1" s="412"/>
      <c r="D1" s="412"/>
      <c r="E1" s="412"/>
      <c r="F1" s="412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10" t="s">
        <v>659</v>
      </c>
      <c r="C3" s="411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303" si="53">+IF(F1284=0,"",C1284/F1284)</f>
        <v>2469.8064298537665</v>
      </c>
      <c r="C1284" s="47">
        <v>16550</v>
      </c>
      <c r="D1284" s="47">
        <f t="shared" ref="D1284:D1303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170">
        <f>USD_CNY!B1088</f>
        <v>6.9089200000000002</v>
      </c>
      <c r="G1300" s="162">
        <f t="shared" si="52"/>
        <v>75</v>
      </c>
    </row>
    <row r="1301" spans="1:7" x14ac:dyDescent="0.25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170">
        <f>USD_CNY!B1089</f>
        <v>6.9388699999999996</v>
      </c>
      <c r="G1301" s="162">
        <f>+C1300-C1299</f>
        <v>75</v>
      </c>
    </row>
    <row r="1302" spans="1:7" x14ac:dyDescent="0.25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170">
        <f>USD_CNY!B1090</f>
        <v>6.9354199999999997</v>
      </c>
      <c r="G1302" s="162">
        <f>+C1301-C1300</f>
        <v>50</v>
      </c>
    </row>
    <row r="1303" spans="1:7" x14ac:dyDescent="0.25">
      <c r="A1303" s="225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170">
        <f>USD_CNY!B1091</f>
        <v>6.9222200000000003</v>
      </c>
      <c r="G1303" s="162">
        <f>+C1302-C1301</f>
        <v>-50</v>
      </c>
    </row>
    <row r="1304" spans="1:7" x14ac:dyDescent="0.25">
      <c r="A1304" s="201"/>
      <c r="B1304" s="47"/>
      <c r="C1304" s="47"/>
      <c r="D1304" s="47"/>
      <c r="E1304" s="47"/>
      <c r="F1304" s="62"/>
    </row>
    <row r="1305" spans="1:7" x14ac:dyDescent="0.25">
      <c r="A1305" s="201"/>
      <c r="B1305" s="47"/>
      <c r="C1305" s="47"/>
      <c r="D1305" s="47"/>
      <c r="E1305" s="47"/>
      <c r="F1305" s="62"/>
    </row>
    <row r="1306" spans="1:7" x14ac:dyDescent="0.25">
      <c r="A1306" s="201"/>
      <c r="B1306" s="47"/>
      <c r="C1306" s="47"/>
      <c r="D1306" s="47"/>
      <c r="E1306" s="47"/>
      <c r="F1306" s="62"/>
    </row>
    <row r="1307" spans="1:7" x14ac:dyDescent="0.25">
      <c r="A1307" s="201"/>
      <c r="B1307" s="47"/>
      <c r="C1307" s="47"/>
      <c r="D1307" s="47"/>
      <c r="E1307" s="47"/>
      <c r="F1307" s="62"/>
    </row>
    <row r="1308" spans="1:7" x14ac:dyDescent="0.25">
      <c r="A1308" s="201"/>
      <c r="B1308" s="47"/>
      <c r="C1308" s="47"/>
      <c r="D1308" s="47"/>
      <c r="E1308" s="47"/>
      <c r="F1308" s="62"/>
    </row>
    <row r="1309" spans="1:7" x14ac:dyDescent="0.25">
      <c r="A1309" s="201"/>
      <c r="B1309" s="47"/>
      <c r="C1309" s="47"/>
      <c r="D1309" s="47"/>
      <c r="E1309" s="47"/>
      <c r="F1309" s="62"/>
    </row>
    <row r="1310" spans="1:7" x14ac:dyDescent="0.25">
      <c r="A1310" s="201"/>
      <c r="B1310" s="47"/>
      <c r="C1310" s="47"/>
      <c r="D1310" s="47"/>
      <c r="E1310" s="47"/>
      <c r="F1310" s="62"/>
    </row>
    <row r="1311" spans="1:7" x14ac:dyDescent="0.25">
      <c r="A1311" s="201"/>
      <c r="B1311" s="47"/>
      <c r="C1311" s="47"/>
      <c r="D1311" s="47"/>
      <c r="E1311" s="47"/>
      <c r="F1311" s="62"/>
    </row>
    <row r="1312" spans="1:7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298" activePane="bottomLeft" state="frozen"/>
      <selection pane="bottomLeft" activeCell="B1302" sqref="B1302:B1303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3" t="s">
        <v>749</v>
      </c>
      <c r="B1" s="413"/>
      <c r="C1" s="413"/>
      <c r="D1" s="413"/>
      <c r="E1" s="413"/>
      <c r="F1" s="413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14" t="s">
        <v>752</v>
      </c>
      <c r="C3" s="415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3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 x14ac:dyDescent="0.25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 x14ac:dyDescent="0.25">
      <c r="A1295" s="225">
        <v>43594</v>
      </c>
      <c r="B1295" s="20">
        <f t="shared" ref="B1295:B1303" si="53">+IF(F1295=0,"",C1295/F1295)</f>
        <v>517.46652164044701</v>
      </c>
      <c r="C1295" s="384">
        <v>3511</v>
      </c>
      <c r="D1295" s="20">
        <f t="shared" ref="D1295:D1303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 x14ac:dyDescent="0.25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 x14ac:dyDescent="0.25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 x14ac:dyDescent="0.25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 x14ac:dyDescent="0.25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 x14ac:dyDescent="0.25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 x14ac:dyDescent="0.25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 x14ac:dyDescent="0.25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 x14ac:dyDescent="0.25">
      <c r="A1303" s="225">
        <v>43606</v>
      </c>
      <c r="B1303" s="20">
        <f t="shared" si="53"/>
        <v>502.78137445172752</v>
      </c>
      <c r="C1303" s="257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4">
        <f t="shared" si="52"/>
        <v>-3</v>
      </c>
    </row>
    <row r="1304" spans="1:7" x14ac:dyDescent="0.25">
      <c r="A1304" s="224"/>
      <c r="B1304" s="20"/>
      <c r="C1304" s="257"/>
      <c r="D1304" s="20"/>
      <c r="E1304" s="20"/>
      <c r="F1304" s="58"/>
    </row>
    <row r="1305" spans="1:7" x14ac:dyDescent="0.25">
      <c r="A1305" s="224"/>
      <c r="B1305" s="20"/>
      <c r="C1305" s="257"/>
      <c r="D1305" s="20"/>
      <c r="E1305" s="20"/>
      <c r="F1305" s="58"/>
    </row>
    <row r="1306" spans="1:7" x14ac:dyDescent="0.25">
      <c r="A1306" s="224"/>
      <c r="B1306" s="20"/>
      <c r="C1306" s="257"/>
      <c r="D1306" s="20"/>
      <c r="E1306" s="20"/>
      <c r="F1306" s="58"/>
    </row>
    <row r="1307" spans="1:7" x14ac:dyDescent="0.25">
      <c r="A1307" s="224"/>
      <c r="B1307" s="20"/>
      <c r="C1307" s="257"/>
      <c r="D1307" s="20"/>
      <c r="E1307" s="20"/>
      <c r="F1307" s="58"/>
    </row>
    <row r="1308" spans="1:7" x14ac:dyDescent="0.25">
      <c r="A1308" s="224"/>
      <c r="B1308" s="20"/>
      <c r="C1308" s="257"/>
      <c r="D1308" s="20"/>
      <c r="E1308" s="20"/>
      <c r="F1308" s="58"/>
    </row>
    <row r="1309" spans="1:7" x14ac:dyDescent="0.25">
      <c r="A1309" s="224"/>
      <c r="B1309" s="20"/>
      <c r="C1309" s="257"/>
      <c r="D1309" s="20"/>
      <c r="E1309" s="20"/>
      <c r="F1309" s="58"/>
    </row>
    <row r="1310" spans="1:7" x14ac:dyDescent="0.25">
      <c r="A1310" s="224"/>
      <c r="B1310" s="20"/>
      <c r="C1310" s="257"/>
      <c r="D1310" s="20"/>
      <c r="E1310" s="20"/>
      <c r="F1310" s="58"/>
    </row>
    <row r="1311" spans="1:7" x14ac:dyDescent="0.25">
      <c r="A1311" s="224"/>
      <c r="B1311" s="20"/>
      <c r="C1311" s="257"/>
      <c r="D1311" s="20"/>
      <c r="E1311" s="20"/>
      <c r="F1311" s="58"/>
    </row>
    <row r="1312" spans="1:7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0"/>
  <sheetViews>
    <sheetView zoomScale="85" zoomScaleNormal="85" workbookViewId="0">
      <pane ySplit="4" topLeftCell="A1289" activePane="bottomLeft" state="frozen"/>
      <selection pane="bottomLeft" activeCell="B1299" sqref="B1299:B1300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2605.2317045508521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300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300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300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 x14ac:dyDescent="0.25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 x14ac:dyDescent="0.25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 x14ac:dyDescent="0.25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 x14ac:dyDescent="0.25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 x14ac:dyDescent="0.25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 x14ac:dyDescent="0.25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 x14ac:dyDescent="0.25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 x14ac:dyDescent="0.25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 x14ac:dyDescent="0.25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  <row r="1300" spans="1:7" x14ac:dyDescent="0.25">
      <c r="A1300" s="225">
        <v>43606</v>
      </c>
      <c r="B1300" s="3">
        <f t="shared" si="40"/>
        <v>3048.1210943244969</v>
      </c>
      <c r="C1300" s="258">
        <v>21140</v>
      </c>
      <c r="D1300" s="3">
        <f t="shared" si="51"/>
        <v>2605.2317045508521</v>
      </c>
      <c r="E1300" s="258">
        <v>2705</v>
      </c>
      <c r="F1300" s="170">
        <f>USD_CNY!B1090</f>
        <v>6.9354199999999997</v>
      </c>
      <c r="G1300" s="184">
        <f t="shared" si="50"/>
        <v>-130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7"/>
  <sheetViews>
    <sheetView zoomScale="115" zoomScaleNormal="115" workbookViewId="0">
      <pane ySplit="5" topLeftCell="A845" activePane="bottomLeft" state="frozen"/>
      <selection pane="bottomLeft" activeCell="B846" sqref="B846:B847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47" si="28">+IF(F731=0,"",C731/F731)</f>
        <v>14764.542141360806</v>
      </c>
      <c r="C731" s="288">
        <v>102900</v>
      </c>
      <c r="D731" s="110">
        <f t="shared" ref="D731:D847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7" si="44"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50">
        <v>43606</v>
      </c>
      <c r="B847" s="106">
        <f t="shared" si="28"/>
        <v>14260.131325860582</v>
      </c>
      <c r="C847" s="290">
        <v>98900</v>
      </c>
      <c r="D847" s="106">
        <f t="shared" si="29"/>
        <v>12188.146432359474</v>
      </c>
      <c r="E847" s="290">
        <v>11915</v>
      </c>
      <c r="F847" s="177">
        <f>USD_CNY!B1090</f>
        <v>6.9354199999999997</v>
      </c>
      <c r="G847" s="106">
        <f t="shared" si="44"/>
        <v>500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6"/>
  <sheetViews>
    <sheetView workbookViewId="0">
      <pane xSplit="1" ySplit="5" topLeftCell="B171" activePane="bottomRight" state="frozen"/>
      <selection pane="topRight" activeCell="B1" sqref="B1"/>
      <selection pane="bottomLeft" activeCell="A6" sqref="A6"/>
      <selection pane="bottomRight" activeCell="D175" sqref="D17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  <row r="162" spans="1:1" x14ac:dyDescent="0.25">
      <c r="A162" s="350">
        <v>43589</v>
      </c>
    </row>
    <row r="163" spans="1:1" x14ac:dyDescent="0.25">
      <c r="A163" s="350">
        <v>43590</v>
      </c>
    </row>
    <row r="164" spans="1:1" x14ac:dyDescent="0.25">
      <c r="A164" s="350">
        <v>43591</v>
      </c>
    </row>
    <row r="165" spans="1:1" x14ac:dyDescent="0.25">
      <c r="A165" s="350">
        <v>43592</v>
      </c>
    </row>
    <row r="166" spans="1:1" x14ac:dyDescent="0.25">
      <c r="A166" s="350">
        <v>43593</v>
      </c>
    </row>
    <row r="167" spans="1:1" x14ac:dyDescent="0.25">
      <c r="A167" s="350">
        <v>43594</v>
      </c>
    </row>
    <row r="168" spans="1:1" x14ac:dyDescent="0.25">
      <c r="A168" s="350">
        <v>43595</v>
      </c>
    </row>
    <row r="169" spans="1:1" x14ac:dyDescent="0.25">
      <c r="A169" s="350">
        <v>43596</v>
      </c>
    </row>
    <row r="170" spans="1:1" x14ac:dyDescent="0.25">
      <c r="A170" s="350">
        <v>43597</v>
      </c>
    </row>
    <row r="171" spans="1:1" x14ac:dyDescent="0.25">
      <c r="A171" s="350">
        <v>43598</v>
      </c>
    </row>
    <row r="172" spans="1:1" x14ac:dyDescent="0.25">
      <c r="A172" s="350">
        <v>43599</v>
      </c>
    </row>
    <row r="173" spans="1:1" x14ac:dyDescent="0.25">
      <c r="A173" s="350">
        <v>43600</v>
      </c>
    </row>
    <row r="174" spans="1:1" x14ac:dyDescent="0.25">
      <c r="A174" s="350">
        <v>43601</v>
      </c>
    </row>
    <row r="175" spans="1:1" x14ac:dyDescent="0.25">
      <c r="A175" s="350">
        <v>43602</v>
      </c>
    </row>
    <row r="176" spans="1:1" x14ac:dyDescent="0.25">
      <c r="A176" s="350">
        <v>43603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I167" sqref="I167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 x14ac:dyDescent="0.25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 x14ac:dyDescent="0.25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 x14ac:dyDescent="0.25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 x14ac:dyDescent="0.25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 x14ac:dyDescent="0.25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 x14ac:dyDescent="0.25">
      <c r="A164" s="350">
        <v>43599</v>
      </c>
      <c r="B164" s="357">
        <f>+IF(F164=0,"",C164/F164)</f>
        <v>599.6598027558025</v>
      </c>
      <c r="C164" s="389">
        <v>4100</v>
      </c>
      <c r="D164" s="357">
        <f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 x14ac:dyDescent="0.25">
      <c r="A165" s="350">
        <v>43600</v>
      </c>
      <c r="B165" s="357">
        <f>+IF(F165=0,"",C165/F165)</f>
        <v>589.78188289325965</v>
      </c>
      <c r="C165" s="389">
        <v>4040</v>
      </c>
      <c r="D165" s="357">
        <f>+IF(ISERROR(B165/1.17),0,B165/1.17)</f>
        <v>504.08707939594842</v>
      </c>
      <c r="E165" s="1">
        <v>467</v>
      </c>
      <c r="F165" s="359">
        <f>USD_CNY!B1085</f>
        <v>6.84999</v>
      </c>
    </row>
    <row r="166" spans="1:6" x14ac:dyDescent="0.25">
      <c r="A166" s="350">
        <v>43601</v>
      </c>
      <c r="B166" s="357">
        <f>+IF(F166=0,"",C166/F166)</f>
        <v>585.98027683216742</v>
      </c>
      <c r="C166" s="389">
        <v>4040</v>
      </c>
      <c r="D166" s="357">
        <f>+IF(ISERROR(B166/1.17),0,B166/1.17)</f>
        <v>500.83784344629697</v>
      </c>
      <c r="E166" s="1">
        <v>468</v>
      </c>
      <c r="F166" s="359">
        <f>USD_CNY!B1086</f>
        <v>6.8944299999999998</v>
      </c>
    </row>
    <row r="167" spans="1:6" x14ac:dyDescent="0.25">
      <c r="A167" s="350">
        <v>43602</v>
      </c>
      <c r="B167" s="357">
        <f>+IF(F167=0,"",C167/F167)</f>
        <v>696.43131491450049</v>
      </c>
      <c r="C167" s="389">
        <v>4805</v>
      </c>
      <c r="D167" s="357">
        <f>+IF(ISERROR(B167/1.17),0,B167/1.17)</f>
        <v>595.24044009786371</v>
      </c>
      <c r="E167" s="1">
        <v>478</v>
      </c>
      <c r="F167" s="359">
        <f>USD_CNY!B1087</f>
        <v>6.8994600000000004</v>
      </c>
    </row>
    <row r="168" spans="1:6" x14ac:dyDescent="0.25">
      <c r="A168" s="350">
        <v>43605</v>
      </c>
      <c r="B168" s="357">
        <f>+IF(F168=0,"",C168/F168)</f>
        <v>593.43573235758993</v>
      </c>
      <c r="C168" s="389">
        <v>4100</v>
      </c>
      <c r="D168" s="357">
        <f>+IF(ISERROR(B168/1.17),0,B168/1.17)</f>
        <v>507.21002765605982</v>
      </c>
      <c r="E168" s="1">
        <v>486</v>
      </c>
      <c r="F168" s="359">
        <f>USD_CNY!B1088</f>
        <v>6.9089200000000002</v>
      </c>
    </row>
    <row r="169" spans="1:6" x14ac:dyDescent="0.25">
      <c r="A169" s="350">
        <v>43606</v>
      </c>
      <c r="B169" s="357">
        <f>+IF(F169=0,"",C169/F169)</f>
        <v>590.87430662341274</v>
      </c>
      <c r="C169" s="1">
        <v>4100</v>
      </c>
      <c r="D169" s="357">
        <f>+IF(ISERROR(B169/1.17),0,B169/1.17)</f>
        <v>505.02077489180579</v>
      </c>
      <c r="E169" s="1">
        <v>485</v>
      </c>
      <c r="F169" s="359">
        <f>USD_CNY!B1089</f>
        <v>6.9388699999999996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2019-05-21T03:51:11Z</dcterms:modified>
</cp:coreProperties>
</file>