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175" tabRatio="666" activeTab="12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60" i="16"/>
  <c r="D160"/>
  <c r="F160"/>
  <c r="B838" i="7"/>
  <c r="D838"/>
  <c r="F838"/>
  <c r="G838"/>
  <c r="B1291" i="5"/>
  <c r="D1291" s="1"/>
  <c r="F1291"/>
  <c r="G1291"/>
  <c r="B1294" i="4"/>
  <c r="D1294" s="1"/>
  <c r="F1294"/>
  <c r="G1294"/>
  <c r="B1294" i="3"/>
  <c r="D1294"/>
  <c r="F1294"/>
  <c r="G1294"/>
  <c r="B1296" i="2"/>
  <c r="D1296"/>
  <c r="F1296"/>
  <c r="G1296"/>
  <c r="B159" i="16"/>
  <c r="D159" s="1"/>
  <c r="F159"/>
  <c r="B837" i="7"/>
  <c r="D837"/>
  <c r="F837"/>
  <c r="G837"/>
  <c r="B1290" i="5"/>
  <c r="D1290"/>
  <c r="F1290"/>
  <c r="G1290"/>
  <c r="F1293" i="4"/>
  <c r="B1293" s="1"/>
  <c r="D1293" s="1"/>
  <c r="G1293"/>
  <c r="B1293" i="3"/>
  <c r="D1293"/>
  <c r="F1293"/>
  <c r="G1293"/>
  <c r="B1295" i="2"/>
  <c r="D1295" s="1"/>
  <c r="F1295"/>
  <c r="G1295"/>
  <c r="B158" i="16" l="1"/>
  <c r="D158" s="1"/>
  <c r="F158"/>
  <c r="B836" i="7"/>
  <c r="D836"/>
  <c r="F836"/>
  <c r="G836"/>
  <c r="B1289" i="5"/>
  <c r="D1289" s="1"/>
  <c r="F1289"/>
  <c r="G1288"/>
  <c r="G1289"/>
  <c r="F1292" i="4"/>
  <c r="B1292" s="1"/>
  <c r="D1292" s="1"/>
  <c r="G1291"/>
  <c r="G1292"/>
  <c r="B1292" i="3"/>
  <c r="D1292" s="1"/>
  <c r="F1292"/>
  <c r="G1292"/>
  <c r="G1293" i="2"/>
  <c r="G1294"/>
  <c r="B1294"/>
  <c r="D1294"/>
  <c r="F1294"/>
  <c r="F157" i="16" l="1"/>
  <c r="B157" s="1"/>
  <c r="D157" s="1"/>
  <c r="B835" i="7"/>
  <c r="D835" s="1"/>
  <c r="F835"/>
  <c r="G835"/>
  <c r="B1288" i="5"/>
  <c r="D1288" s="1"/>
  <c r="F1288"/>
  <c r="F1291" i="4"/>
  <c r="B1291" s="1"/>
  <c r="D1291" s="1"/>
  <c r="F1291" i="3"/>
  <c r="B1291" s="1"/>
  <c r="D1291" s="1"/>
  <c r="G1291"/>
  <c r="F1293" i="2"/>
  <c r="B1293" s="1"/>
  <c r="D1293" s="1"/>
  <c r="F156" i="16"/>
  <c r="B156" s="1"/>
  <c r="D156" s="1"/>
  <c r="F834" i="7"/>
  <c r="B834" s="1"/>
  <c r="D834" s="1"/>
  <c r="G834"/>
  <c r="F1287" i="5"/>
  <c r="B1287" s="1"/>
  <c r="D1287" s="1"/>
  <c r="G1287"/>
  <c r="F1290" i="4"/>
  <c r="B1290" s="1"/>
  <c r="D1290" s="1"/>
  <c r="G1290"/>
  <c r="F1290" i="3"/>
  <c r="B1290" s="1"/>
  <c r="D1290" s="1"/>
  <c r="G1290"/>
  <c r="F1292" i="2"/>
  <c r="B1292" s="1"/>
  <c r="D1292" s="1"/>
  <c r="G1292"/>
  <c r="F833" i="7"/>
  <c r="B833" s="1"/>
  <c r="D833" s="1"/>
  <c r="G833"/>
  <c r="F1286" i="5"/>
  <c r="B1286" s="1"/>
  <c r="D1286" s="1"/>
  <c r="G1286"/>
  <c r="F1289" i="4"/>
  <c r="B1289" s="1"/>
  <c r="D1289" s="1"/>
  <c r="G1289"/>
  <c r="B1289" i="3"/>
  <c r="D1289" s="1"/>
  <c r="F1289"/>
  <c r="G1289"/>
  <c r="B1291" i="2"/>
  <c r="D1291" s="1"/>
  <c r="F1291"/>
  <c r="G1291"/>
  <c r="F155" i="16"/>
  <c r="B155" s="1"/>
  <c r="D155" s="1"/>
  <c r="F832" i="7"/>
  <c r="B832" s="1"/>
  <c r="D832" s="1"/>
  <c r="G832"/>
  <c r="B1285" i="5"/>
  <c r="D1285" s="1"/>
  <c r="F1285"/>
  <c r="G1285"/>
  <c r="B1288" i="4"/>
  <c r="D1288" s="1"/>
  <c r="F1288"/>
  <c r="G1288"/>
  <c r="B1288" i="3"/>
  <c r="D1288" s="1"/>
  <c r="F1288"/>
  <c r="G1288"/>
  <c r="B1290" i="2"/>
  <c r="D1290" s="1"/>
  <c r="F1290"/>
  <c r="G1290"/>
  <c r="B154" i="16"/>
  <c r="D154" s="1"/>
  <c r="F154"/>
  <c r="F831" i="7"/>
  <c r="B831" s="1"/>
  <c r="D831" s="1"/>
  <c r="G831"/>
  <c r="F1284" i="5"/>
  <c r="B1284" s="1"/>
  <c r="D1284" s="1"/>
  <c r="G1284"/>
  <c r="F1287" i="4"/>
  <c r="B1287" s="1"/>
  <c r="D1287" s="1"/>
  <c r="G1287"/>
  <c r="B1287" i="3"/>
  <c r="D1287" s="1"/>
  <c r="F1287"/>
  <c r="G1287"/>
  <c r="B1289" i="2"/>
  <c r="D1289" s="1"/>
  <c r="F1289"/>
  <c r="G1289"/>
  <c r="F153" i="16"/>
  <c r="B153" s="1"/>
  <c r="D153" s="1"/>
  <c r="B830" i="7"/>
  <c r="D830" s="1"/>
  <c r="F830"/>
  <c r="G830"/>
  <c r="B1283" i="5"/>
  <c r="D1283" s="1"/>
  <c r="F1283"/>
  <c r="G1283"/>
  <c r="F1286" i="4"/>
  <c r="B1286" s="1"/>
  <c r="D1286" s="1"/>
  <c r="G1286"/>
  <c r="F1286" i="3"/>
  <c r="B1286" s="1"/>
  <c r="D1286" s="1"/>
  <c r="G1286"/>
  <c r="F1288" i="2"/>
  <c r="B1288" s="1"/>
  <c r="D1288" s="1"/>
  <c r="G1288"/>
  <c r="F152" i="16"/>
  <c r="B152" s="1"/>
  <c r="D152" s="1"/>
  <c r="F829" i="7"/>
  <c r="B829" s="1"/>
  <c r="D829" s="1"/>
  <c r="G829"/>
  <c r="B1282" i="5"/>
  <c r="D1282" s="1"/>
  <c r="F1282"/>
  <c r="G1282"/>
  <c r="F1285" i="4"/>
  <c r="B1285" s="1"/>
  <c r="D1285" s="1"/>
  <c r="G1285"/>
  <c r="B1285" i="3"/>
  <c r="D1285"/>
  <c r="F1285"/>
  <c r="G1285"/>
  <c r="B1287" i="2"/>
  <c r="D1287"/>
  <c r="F1287"/>
  <c r="G1287"/>
  <c r="F1284" i="3"/>
  <c r="B1284" s="1"/>
  <c r="D1284" s="1"/>
  <c r="G1284"/>
  <c r="F1286" i="2"/>
  <c r="B1286" s="1"/>
  <c r="D1286" s="1"/>
  <c r="G1286"/>
  <c r="F151" i="16"/>
  <c r="B151" s="1"/>
  <c r="D151" s="1"/>
  <c r="F828" i="7"/>
  <c r="B828" s="1"/>
  <c r="D828" s="1"/>
  <c r="G828"/>
  <c r="F1281" i="5"/>
  <c r="B1281" s="1"/>
  <c r="D1281" s="1"/>
  <c r="G1281"/>
  <c r="F1284" i="4"/>
  <c r="B1284" s="1"/>
  <c r="D1284" s="1"/>
  <c r="G1284"/>
  <c r="F1283" i="3"/>
  <c r="B1283" s="1"/>
  <c r="D1283" s="1"/>
  <c r="G1283"/>
  <c r="F1285" i="2"/>
  <c r="B1285" s="1"/>
  <c r="D1285" s="1"/>
  <c r="G1285"/>
  <c r="F150" i="16"/>
  <c r="B150" s="1"/>
  <c r="D150" s="1"/>
  <c r="F827" i="7"/>
  <c r="B827" s="1"/>
  <c r="D827" s="1"/>
  <c r="G827"/>
  <c r="F1280" i="5"/>
  <c r="B1280" s="1"/>
  <c r="D1280" s="1"/>
  <c r="G1280"/>
  <c r="F1283" i="4"/>
  <c r="B1283" s="1"/>
  <c r="D1283" s="1"/>
  <c r="G1283"/>
  <c r="F1282" i="3"/>
  <c r="B1282" s="1"/>
  <c r="D1282" s="1"/>
  <c r="G1282"/>
  <c r="F1284" i="2"/>
  <c r="B1284" s="1"/>
  <c r="D1284" s="1"/>
  <c r="G1284"/>
  <c r="F149" i="16"/>
  <c r="B149" s="1"/>
  <c r="D149" s="1"/>
  <c r="F826" i="7"/>
  <c r="B826" s="1"/>
  <c r="D826" s="1"/>
  <c r="G826"/>
  <c r="B1279" i="5"/>
  <c r="D1279" s="1"/>
  <c r="F1279"/>
  <c r="G1279"/>
  <c r="F1282" i="4"/>
  <c r="B1282" s="1"/>
  <c r="D1282" s="1"/>
  <c r="G1282"/>
  <c r="F1281" i="3"/>
  <c r="B1281" s="1"/>
  <c r="D1281" s="1"/>
  <c r="G1281"/>
  <c r="F1283" i="2"/>
  <c r="B1283" s="1"/>
  <c r="D1283" s="1"/>
  <c r="G1283"/>
  <c r="F148" i="16" l="1"/>
  <c r="B148" s="1"/>
  <c r="D148" s="1"/>
  <c r="F825" i="7"/>
  <c r="B825" s="1"/>
  <c r="D825" s="1"/>
  <c r="G825"/>
  <c r="G1278" i="5"/>
  <c r="F1278"/>
  <c r="B1278" s="1"/>
  <c r="D1278" s="1"/>
  <c r="F1281" i="4"/>
  <c r="B1281" s="1"/>
  <c r="D1281" s="1"/>
  <c r="G1281"/>
  <c r="G1280" i="3"/>
  <c r="F1280"/>
  <c r="B1280" s="1"/>
  <c r="D1280" s="1"/>
  <c r="B1282" i="2"/>
  <c r="D1282"/>
  <c r="F1282"/>
  <c r="G1282"/>
  <c r="F147" i="16" l="1"/>
  <c r="B147" s="1"/>
  <c r="D147" s="1"/>
  <c r="F824" i="7"/>
  <c r="B824" s="1"/>
  <c r="D824" s="1"/>
  <c r="G824"/>
  <c r="F1277" i="5"/>
  <c r="B1277" s="1"/>
  <c r="D1277" s="1"/>
  <c r="G1277"/>
  <c r="F1280" i="4"/>
  <c r="B1280" s="1"/>
  <c r="D1280" s="1"/>
  <c r="G1280"/>
  <c r="F1279" i="3"/>
  <c r="B1279" s="1"/>
  <c r="D1279" s="1"/>
  <c r="G1279"/>
  <c r="F1281" i="2"/>
  <c r="B1281" s="1"/>
  <c r="D1281" s="1"/>
  <c r="G1281"/>
  <c r="F146" i="16" l="1"/>
  <c r="B146" s="1"/>
  <c r="D146" s="1"/>
  <c r="F823" i="7"/>
  <c r="B823" s="1"/>
  <c r="D823" s="1"/>
  <c r="G823"/>
  <c r="F1276" i="5"/>
  <c r="B1276" s="1"/>
  <c r="D1276" s="1"/>
  <c r="G1276"/>
  <c r="F1279" i="4"/>
  <c r="B1279" s="1"/>
  <c r="D1279" s="1"/>
  <c r="G1279"/>
  <c r="F1278" i="3"/>
  <c r="B1278" s="1"/>
  <c r="D1278" s="1"/>
  <c r="G1278"/>
  <c r="F1280" i="2"/>
  <c r="B1280" s="1"/>
  <c r="D1280" s="1"/>
  <c r="G1280"/>
  <c r="F145" i="16"/>
  <c r="B145" s="1"/>
  <c r="D145" s="1"/>
  <c r="F822" i="7"/>
  <c r="B822" s="1"/>
  <c r="D822" s="1"/>
  <c r="G822"/>
  <c r="F1275" i="5"/>
  <c r="B1275" s="1"/>
  <c r="D1275" s="1"/>
  <c r="G1275"/>
  <c r="F1278" i="4"/>
  <c r="B1278" s="1"/>
  <c r="D1278" s="1"/>
  <c r="G1278"/>
  <c r="F1277" i="3"/>
  <c r="B1277" s="1"/>
  <c r="D1277" s="1"/>
  <c r="G1277"/>
  <c r="F1279" i="2"/>
  <c r="B1279" s="1"/>
  <c r="D1279" s="1"/>
  <c r="G1279"/>
  <c r="F144" i="16"/>
  <c r="B144" s="1"/>
  <c r="D144" s="1"/>
  <c r="F821" i="7"/>
  <c r="B821" s="1"/>
  <c r="D821" s="1"/>
  <c r="G821"/>
  <c r="F1274" i="5"/>
  <c r="B1274" s="1"/>
  <c r="D1274" s="1"/>
  <c r="G1274"/>
  <c r="F1277" i="4"/>
  <c r="B1277" s="1"/>
  <c r="D1277" s="1"/>
  <c r="G1277"/>
  <c r="F1276" i="3"/>
  <c r="B1276" s="1"/>
  <c r="D1276" s="1"/>
  <c r="G1276"/>
  <c r="F1278" i="2"/>
  <c r="B1278" s="1"/>
  <c r="D1278" s="1"/>
  <c r="G1278"/>
  <c r="F143" i="16"/>
  <c r="B143" s="1"/>
  <c r="D143" s="1"/>
  <c r="F820" i="7"/>
  <c r="B820" s="1"/>
  <c r="D820" s="1"/>
  <c r="G820"/>
  <c r="F1273" i="5"/>
  <c r="B1273" s="1"/>
  <c r="D1273" s="1"/>
  <c r="G1273"/>
  <c r="F1276" i="4"/>
  <c r="B1276" s="1"/>
  <c r="D1276" s="1"/>
  <c r="G1276"/>
  <c r="F1275" i="3"/>
  <c r="B1275" s="1"/>
  <c r="D1275" s="1"/>
  <c r="G1275"/>
  <c r="F1277" i="2"/>
  <c r="B1277" s="1"/>
  <c r="D1277" s="1"/>
  <c r="G1277"/>
  <c r="F142" i="16"/>
  <c r="B142" s="1"/>
  <c r="D142" s="1"/>
  <c r="F819" i="7"/>
  <c r="B819" s="1"/>
  <c r="D819" s="1"/>
  <c r="G819"/>
  <c r="F1272" i="5"/>
  <c r="B1272" s="1"/>
  <c r="D1272" s="1"/>
  <c r="G1272"/>
  <c r="F1275" i="4"/>
  <c r="B1275" s="1"/>
  <c r="D1275" s="1"/>
  <c r="G1275"/>
  <c r="F1274" i="3"/>
  <c r="B1274" s="1"/>
  <c r="D1274" s="1"/>
  <c r="G1274"/>
  <c r="F1276" i="2"/>
  <c r="B1276" s="1"/>
  <c r="D1276" s="1"/>
  <c r="G1276"/>
  <c r="F141" i="16"/>
  <c r="B141" s="1"/>
  <c r="D141" s="1"/>
  <c r="F818" i="7"/>
  <c r="B818" s="1"/>
  <c r="D818" s="1"/>
  <c r="G818"/>
  <c r="F1271" i="5"/>
  <c r="B1271" s="1"/>
  <c r="D1271" s="1"/>
  <c r="G1271"/>
  <c r="F1274" i="4"/>
  <c r="B1274" s="1"/>
  <c r="D1274" s="1"/>
  <c r="G1274"/>
  <c r="F1273" i="3"/>
  <c r="B1273" s="1"/>
  <c r="D1273" s="1"/>
  <c r="G1273"/>
  <c r="F1275" i="2"/>
  <c r="B1275" s="1"/>
  <c r="D1275" s="1"/>
  <c r="G1275"/>
  <c r="F140" i="16"/>
  <c r="B140" s="1"/>
  <c r="D140" s="1"/>
  <c r="F817" i="7"/>
  <c r="B817" s="1"/>
  <c r="D817" s="1"/>
  <c r="G817"/>
  <c r="F1270" i="5"/>
  <c r="B1270" s="1"/>
  <c r="D1270" s="1"/>
  <c r="G1270"/>
  <c r="F1273" i="4"/>
  <c r="B1273" s="1"/>
  <c r="D1273" s="1"/>
  <c r="G1273"/>
  <c r="F1272" i="3"/>
  <c r="B1272" s="1"/>
  <c r="D1272" s="1"/>
  <c r="G1272"/>
  <c r="B1274" i="2"/>
  <c r="D1274" s="1"/>
  <c r="F1274"/>
  <c r="G1274"/>
  <c r="F139" i="16"/>
  <c r="B139" s="1"/>
  <c r="D139" s="1"/>
  <c r="F816" i="7"/>
  <c r="B816" s="1"/>
  <c r="D816" s="1"/>
  <c r="G816"/>
  <c r="F1269" i="5"/>
  <c r="B1269" s="1"/>
  <c r="D1269" s="1"/>
  <c r="G1269"/>
  <c r="F1272" i="4"/>
  <c r="B1272" s="1"/>
  <c r="D1272" s="1"/>
  <c r="G1272"/>
  <c r="F1271" i="3"/>
  <c r="B1271" s="1"/>
  <c r="D1271" s="1"/>
  <c r="G1271"/>
  <c r="B1273" i="2"/>
  <c r="D1273" s="1"/>
  <c r="F1273"/>
  <c r="G1273"/>
  <c r="F138" i="16"/>
  <c r="B138" s="1"/>
  <c r="D138" s="1"/>
  <c r="F815" i="7"/>
  <c r="B815" s="1"/>
  <c r="D815" s="1"/>
  <c r="G815"/>
  <c r="F1268" i="5"/>
  <c r="B1268" s="1"/>
  <c r="D1268" s="1"/>
  <c r="G1268"/>
  <c r="F1271" i="4"/>
  <c r="B1271" s="1"/>
  <c r="D1271" s="1"/>
  <c r="G1271"/>
  <c r="F1270" i="3"/>
  <c r="B1270" s="1"/>
  <c r="D1270" s="1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F136" i="16"/>
  <c r="B136" s="1"/>
  <c r="D136" s="1"/>
  <c r="F813" i="7"/>
  <c r="B813" s="1"/>
  <c r="D813" s="1"/>
  <c r="G813"/>
  <c r="F1266" i="5"/>
  <c r="B1266" s="1"/>
  <c r="D1266" s="1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F1265" i="5"/>
  <c r="B1265" s="1"/>
  <c r="D1265" s="1"/>
  <c r="G1265"/>
  <c r="B1268" i="4"/>
  <c r="D1268" s="1"/>
  <c r="F1268"/>
  <c r="G1268"/>
  <c r="F1267" i="3"/>
  <c r="B1267" s="1"/>
  <c r="D1267" s="1"/>
  <c r="G1267"/>
  <c r="F1269" i="2"/>
  <c r="B1269" s="1"/>
  <c r="D1269" s="1"/>
  <c r="G1269"/>
  <c r="F134" i="16"/>
  <c r="B134" s="1"/>
  <c r="D134" s="1"/>
  <c r="F811" i="7"/>
  <c r="B811" s="1"/>
  <c r="D811" s="1"/>
  <c r="G811"/>
  <c r="F1264" i="5"/>
  <c r="B1264" s="1"/>
  <c r="D1264" s="1"/>
  <c r="G1264"/>
  <c r="F1267" i="4"/>
  <c r="B1267" s="1"/>
  <c r="D1267" s="1"/>
  <c r="G1267"/>
  <c r="F1266" i="3"/>
  <c r="B1266" s="1"/>
  <c r="D1266" s="1"/>
  <c r="G1266"/>
  <c r="F1268" i="2"/>
  <c r="B1268" s="1"/>
  <c r="D1268" s="1"/>
  <c r="G1268"/>
  <c r="F133" i="16"/>
  <c r="B133" s="1"/>
  <c r="D133" s="1"/>
  <c r="F810" i="7"/>
  <c r="B810" s="1"/>
  <c r="D810" s="1"/>
  <c r="G810"/>
  <c r="F1263" i="5"/>
  <c r="B1263" s="1"/>
  <c r="D1263" s="1"/>
  <c r="G1263"/>
  <c r="F1266" i="4"/>
  <c r="B1266" s="1"/>
  <c r="D1266" s="1"/>
  <c r="G1266"/>
  <c r="F1265" i="3"/>
  <c r="B1265" s="1"/>
  <c r="D1265" s="1"/>
  <c r="G1265"/>
  <c r="F1267" i="2"/>
  <c r="B1267" s="1"/>
  <c r="D1267" s="1"/>
  <c r="G1267"/>
  <c r="F809" i="7"/>
  <c r="B809" s="1"/>
  <c r="D809" s="1"/>
  <c r="G809"/>
  <c r="F132" i="16"/>
  <c r="B132" s="1"/>
  <c r="D132" s="1"/>
  <c r="F1262" i="5"/>
  <c r="B1262" s="1"/>
  <c r="D1262" s="1"/>
  <c r="G1262"/>
  <c r="F1265" i="4"/>
  <c r="B1265" s="1"/>
  <c r="D1265" s="1"/>
  <c r="G1265"/>
  <c r="F1264" i="3"/>
  <c r="B1264" s="1"/>
  <c r="D1264" s="1"/>
  <c r="G1264"/>
  <c r="F1266" i="2"/>
  <c r="B1266" s="1"/>
  <c r="D1266" s="1"/>
  <c r="G1266"/>
  <c r="F131" i="16"/>
  <c r="B131" s="1"/>
  <c r="D131" s="1"/>
  <c r="F808" i="7"/>
  <c r="B808" s="1"/>
  <c r="D808" s="1"/>
  <c r="G808"/>
  <c r="F1261" i="5"/>
  <c r="B1261" s="1"/>
  <c r="D1261" s="1"/>
  <c r="G1261"/>
  <c r="F1264" i="4"/>
  <c r="B1264" s="1"/>
  <c r="D1264" s="1"/>
  <c r="G1264"/>
  <c r="F1263" i="3"/>
  <c r="B1263" s="1"/>
  <c r="D1263" s="1"/>
  <c r="G1263"/>
  <c r="F1265" i="2"/>
  <c r="B1265" s="1"/>
  <c r="D1265" s="1"/>
  <c r="G1265"/>
  <c r="F130" i="16"/>
  <c r="B130" s="1"/>
  <c r="D130" s="1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F131" i="15"/>
  <c r="B131" s="1"/>
  <c r="D131" s="1"/>
  <c r="G131"/>
  <c r="F129" i="16"/>
  <c r="B129" s="1"/>
  <c r="D129" s="1"/>
  <c r="F806" i="7"/>
  <c r="B806" s="1"/>
  <c r="D806" s="1"/>
  <c r="G806"/>
  <c r="F1259" i="5"/>
  <c r="B1259" s="1"/>
  <c r="D1259" s="1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F128" i="16" l="1"/>
  <c r="B128" s="1"/>
  <c r="D128" s="1"/>
  <c r="F1261" i="4"/>
  <c r="B1261" s="1"/>
  <c r="D1261" s="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G1260" i="3"/>
  <c r="F1260"/>
  <c r="B1260" s="1"/>
  <c r="D1260" s="1"/>
  <c r="G1262" i="2"/>
  <c r="F1262"/>
  <c r="B1262" s="1"/>
  <c r="D1262" s="1"/>
  <c r="F127" i="16" l="1"/>
  <c r="B127" s="1"/>
  <c r="D127" s="1"/>
  <c r="F804" i="7"/>
  <c r="B804" s="1"/>
  <c r="D804" s="1"/>
  <c r="G804"/>
  <c r="F1257" i="5"/>
  <c r="B1257" s="1"/>
  <c r="D1257" s="1"/>
  <c r="G1257"/>
  <c r="F1260" i="4"/>
  <c r="B1260" s="1"/>
  <c r="D1260" s="1"/>
  <c r="G1260"/>
  <c r="F1259" i="3"/>
  <c r="B1259" s="1"/>
  <c r="D1259" s="1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F125" i="16"/>
  <c r="B125" s="1"/>
  <c r="D125" s="1"/>
  <c r="F802" i="7"/>
  <c r="B802" s="1"/>
  <c r="D802" s="1"/>
  <c r="G802"/>
  <c r="F1255" i="5"/>
  <c r="B1255" s="1"/>
  <c r="D1255" s="1"/>
  <c r="G1255"/>
  <c r="F1257" i="3"/>
  <c r="B1257" s="1"/>
  <c r="D1257" s="1"/>
  <c r="G1257"/>
  <c r="F1259" i="2"/>
  <c r="B1259" s="1"/>
  <c r="D1259" s="1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B795" s="1"/>
  <c r="D795" s="1"/>
  <c r="G795"/>
  <c r="F1248" i="5"/>
  <c r="B1248" s="1"/>
  <c r="D1248" s="1"/>
  <c r="G1248"/>
  <c r="F1251" i="4"/>
  <c r="B1251" s="1"/>
  <c r="D1251" s="1"/>
  <c r="G1251"/>
  <c r="F1250" i="3"/>
  <c r="B1250" s="1"/>
  <c r="D1250" s="1"/>
  <c r="F1252" i="2"/>
  <c r="B1252" s="1"/>
  <c r="D1252" s="1"/>
  <c r="G1252"/>
  <c r="G119" i="15"/>
  <c r="F119"/>
  <c r="B119" s="1"/>
  <c r="D119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 s="1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D626" s="1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D619" s="1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D613" s="1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D611" s="1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D606" s="1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D604" s="1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D603" s="1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D1053" s="1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D599" s="1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D595" s="1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D593" s="1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D1044" s="1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D589" s="1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D1039" s="1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D572" s="1"/>
  <c r="B573"/>
  <c r="D573" s="1"/>
  <c r="B574"/>
  <c r="B575"/>
  <c r="D575" s="1"/>
  <c r="B576"/>
  <c r="D576" s="1"/>
  <c r="B577"/>
  <c r="D577" s="1"/>
  <c r="B578"/>
  <c r="D578" s="1"/>
  <c r="B579"/>
  <c r="D579" s="1"/>
  <c r="B580"/>
  <c r="D580" s="1"/>
  <c r="B581"/>
  <c r="D581" s="1"/>
  <c r="B582"/>
  <c r="B583"/>
  <c r="D583" s="1"/>
  <c r="B584"/>
  <c r="D584" s="1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D1023" s="1"/>
  <c r="B1026" i="4"/>
  <c r="D1026" s="1"/>
  <c r="B1025" i="3"/>
  <c r="D1025" s="1"/>
  <c r="B1026" i="2"/>
  <c r="D1026" s="1"/>
  <c r="G570" i="7"/>
  <c r="G571"/>
  <c r="B569"/>
  <c r="D569" s="1"/>
  <c r="B1022" i="5"/>
  <c r="D1022" s="1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D1020" s="1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D564" s="1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D563" s="1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D1013" s="1"/>
  <c r="G1013"/>
  <c r="B1016" i="4"/>
  <c r="D1016" s="1"/>
  <c r="B1015" i="3"/>
  <c r="D1015" s="1"/>
  <c r="B1016" i="2"/>
  <c r="D1016" s="1"/>
  <c r="B559" i="7"/>
  <c r="D559" s="1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D555" s="1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D549" s="1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D1001" s="1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D546" s="1"/>
  <c r="B999" i="5"/>
  <c r="D999" s="1"/>
  <c r="G999"/>
  <c r="G1000"/>
  <c r="B1002" i="4"/>
  <c r="D1002" s="1"/>
  <c r="B1001" i="3"/>
  <c r="D1001" s="1"/>
  <c r="B1002" i="2"/>
  <c r="D1002" s="1"/>
  <c r="B545" i="7"/>
  <c r="D545" s="1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D543" s="1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D539" s="1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D536" s="1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D528" s="1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D527" s="1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D526" s="1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D510" s="1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D961" s="1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D501" s="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D491" s="1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D465" s="1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D462" s="1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D897" s="1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D443" s="1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4"/>
  <c r="D872" i="2"/>
  <c r="D464" i="7"/>
  <c r="D481"/>
  <c r="D505"/>
  <c r="D516"/>
  <c r="D534"/>
  <c r="D537"/>
  <c r="D540"/>
  <c r="D547"/>
  <c r="D554"/>
  <c r="D562"/>
  <c r="D570"/>
  <c r="D574"/>
  <c r="D596"/>
  <c r="D602"/>
  <c r="D609"/>
  <c r="D615"/>
  <c r="D621"/>
  <c r="D622"/>
  <c r="D629"/>
  <c r="D417"/>
  <c r="D870" i="5"/>
  <c r="D948"/>
  <c r="D1006"/>
  <c r="D1015"/>
  <c r="D1029"/>
  <c r="D1043"/>
  <c r="D1046"/>
  <c r="D1047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<sst xmlns="http://schemas.openxmlformats.org/spreadsheetml/2006/main" count="4599" uniqueCount="1034">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</sst>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5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3" tint="0.3999755851924192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3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67" fontId="27" fillId="0" borderId="3" xfId="0" applyNumberFormat="1" applyFont="1" applyBorder="1" applyAlignment="1">
      <alignment horizontal="left" vertical="center"/>
    </xf>
    <xf numFmtId="43" fontId="49" fillId="0" borderId="3" xfId="1" applyFont="1" applyBorder="1"/>
    <xf numFmtId="168" fontId="49" fillId="0" borderId="0" xfId="1" applyNumberFormat="1" applyFont="1"/>
    <xf numFmtId="168" fontId="50" fillId="0" borderId="0" xfId="1" applyNumberFormat="1" applyFont="1"/>
    <xf numFmtId="3" fontId="48" fillId="0" borderId="0" xfId="0" applyNumberFormat="1" applyFont="1"/>
    <xf numFmtId="173" fontId="51" fillId="0" borderId="0" xfId="1" applyNumberFormat="1" applyFont="1" applyAlignment="1">
      <alignment vertical="center"/>
    </xf>
    <xf numFmtId="0" fontId="51" fillId="0" borderId="0" xfId="0" applyFont="1" applyAlignment="1">
      <alignment vertical="center"/>
    </xf>
    <xf numFmtId="43" fontId="49" fillId="0" borderId="3" xfId="1" applyFont="1" applyBorder="1" applyAlignment="1">
      <alignment vertical="center"/>
    </xf>
    <xf numFmtId="43" fontId="18" fillId="0" borderId="1" xfId="1" applyFont="1" applyBorder="1"/>
    <xf numFmtId="167" fontId="18" fillId="0" borderId="1" xfId="0" applyNumberFormat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  <xf numFmtId="168" fontId="46" fillId="0" borderId="3" xfId="1" applyNumberFormat="1" applyFont="1" applyBorder="1" applyAlignment="1">
      <alignment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Cu!$A$987:$A$1281</c:f>
              <c:numCache>
                <c:formatCode>yyyy\.mm\.dd</c:formatCode>
                <c:ptCount val="295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  <c:pt idx="274">
                  <c:v>43531</c:v>
                </c:pt>
                <c:pt idx="275">
                  <c:v>43532</c:v>
                </c:pt>
                <c:pt idx="276">
                  <c:v>43535</c:v>
                </c:pt>
                <c:pt idx="277">
                  <c:v>43536</c:v>
                </c:pt>
                <c:pt idx="278">
                  <c:v>43537</c:v>
                </c:pt>
                <c:pt idx="279">
                  <c:v>43538</c:v>
                </c:pt>
                <c:pt idx="280">
                  <c:v>43539</c:v>
                </c:pt>
                <c:pt idx="281">
                  <c:v>43542</c:v>
                </c:pt>
                <c:pt idx="282">
                  <c:v>43543</c:v>
                </c:pt>
                <c:pt idx="283">
                  <c:v>43549</c:v>
                </c:pt>
                <c:pt idx="284">
                  <c:v>43550</c:v>
                </c:pt>
                <c:pt idx="285">
                  <c:v>43551</c:v>
                </c:pt>
                <c:pt idx="286">
                  <c:v>43552</c:v>
                </c:pt>
                <c:pt idx="287">
                  <c:v>43553</c:v>
                </c:pt>
                <c:pt idx="288">
                  <c:v>43556</c:v>
                </c:pt>
                <c:pt idx="289">
                  <c:v>43557</c:v>
                </c:pt>
                <c:pt idx="290">
                  <c:v>43559</c:v>
                </c:pt>
                <c:pt idx="291">
                  <c:v>43560</c:v>
                </c:pt>
                <c:pt idx="292">
                  <c:v>43563</c:v>
                </c:pt>
                <c:pt idx="293">
                  <c:v>43564</c:v>
                </c:pt>
                <c:pt idx="294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49912448"/>
        <c:axId val="49922432"/>
      </c:areaChart>
      <c:dateAx>
        <c:axId val="49912448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922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992243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124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7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50614656"/>
        <c:axId val="50616192"/>
      </c:areaChart>
      <c:dateAx>
        <c:axId val="50614656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6161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616192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6146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223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50635904"/>
        <c:axId val="50637440"/>
      </c:areaChart>
      <c:dateAx>
        <c:axId val="5063590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637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637440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6359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935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50546560"/>
        <c:axId val="50548096"/>
      </c:areaChart>
      <c:dateAx>
        <c:axId val="5054656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480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548096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465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50691072"/>
        <c:axId val="50701056"/>
      </c:areaChart>
      <c:dateAx>
        <c:axId val="50691072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7010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701056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69107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401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49483776"/>
        <c:axId val="49485312"/>
      </c:areaChart>
      <c:dateAx>
        <c:axId val="49483776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48531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49485312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4837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52171136"/>
        <c:axId val="52172672"/>
      </c:areaChart>
      <c:dateAx>
        <c:axId val="52171136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2172672"/>
        <c:crosses val="autoZero"/>
        <c:auto val="1"/>
        <c:lblOffset val="100"/>
        <c:baseTimeUnit val="days"/>
      </c:dateAx>
      <c:valAx>
        <c:axId val="52172672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171136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254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52200960"/>
        <c:axId val="52202496"/>
      </c:areaChart>
      <c:dateAx>
        <c:axId val="5220096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202496"/>
        <c:crosses val="autoZero"/>
        <c:auto val="1"/>
        <c:lblOffset val="100"/>
        <c:baseTimeUnit val="days"/>
      </c:dateAx>
      <c:valAx>
        <c:axId val="5220249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200960"/>
        <c:crosses val="autoZero"/>
        <c:crossBetween val="midCat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52222592"/>
        <c:axId val="52232576"/>
      </c:areaChart>
      <c:dateAx>
        <c:axId val="5222259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232576"/>
        <c:crosses val="autoZero"/>
        <c:auto val="1"/>
        <c:lblOffset val="100"/>
        <c:baseTimeUnit val="days"/>
      </c:dateAx>
      <c:valAx>
        <c:axId val="5223257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222592"/>
        <c:crosses val="autoZero"/>
        <c:crossBetween val="midCat"/>
      </c:valAx>
    </c:plotArea>
    <c:plotVisOnly val="1"/>
    <c:dispBlanksAs val="zero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52519680"/>
        <c:axId val="52521216"/>
      </c:areaChart>
      <c:dateAx>
        <c:axId val="5251968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521216"/>
        <c:crosses val="autoZero"/>
        <c:auto val="1"/>
        <c:lblOffset val="100"/>
        <c:baseTimeUnit val="days"/>
      </c:dateAx>
      <c:valAx>
        <c:axId val="52521216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519680"/>
        <c:crosses val="autoZero"/>
        <c:crossBetween val="midCat"/>
      </c:valAx>
    </c:plotArea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52553600"/>
        <c:axId val="52555136"/>
      </c:lineChart>
      <c:dateAx>
        <c:axId val="5255360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555136"/>
        <c:crosses val="autoZero"/>
        <c:auto val="1"/>
        <c:lblOffset val="100"/>
        <c:baseTimeUnit val="days"/>
      </c:dateAx>
      <c:valAx>
        <c:axId val="525551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553600"/>
        <c:crosses val="autoZero"/>
        <c:crossBetween val="between"/>
      </c:valAx>
    </c:plotArea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49937792"/>
        <c:axId val="49964160"/>
      </c:areaChart>
      <c:dateAx>
        <c:axId val="49937792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964160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49964160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37792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52793344"/>
        <c:axId val="52794880"/>
      </c:areaChart>
      <c:dateAx>
        <c:axId val="5279334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2794880"/>
        <c:crosses val="autoZero"/>
        <c:auto val="1"/>
        <c:lblOffset val="100"/>
        <c:baseTimeUnit val="days"/>
      </c:dateAx>
      <c:valAx>
        <c:axId val="5279488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793344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52577408"/>
        <c:axId val="52578944"/>
      </c:areaChart>
      <c:dateAx>
        <c:axId val="525774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2578944"/>
        <c:crosses val="autoZero"/>
        <c:auto val="1"/>
        <c:lblOffset val="100"/>
        <c:baseTimeUnit val="days"/>
      </c:dateAx>
      <c:valAx>
        <c:axId val="52578944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577408"/>
        <c:crosses val="autoZero"/>
        <c:crossBetween val="midCat"/>
      </c:valAx>
    </c:plotArea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52599040"/>
        <c:axId val="52604928"/>
      </c:barChart>
      <c:dateAx>
        <c:axId val="525990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604928"/>
        <c:crosses val="autoZero"/>
        <c:auto val="1"/>
        <c:lblOffset val="100"/>
        <c:baseTimeUnit val="days"/>
      </c:dateAx>
      <c:valAx>
        <c:axId val="5260492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599040"/>
        <c:crosses val="autoZero"/>
        <c:crossBetween val="between"/>
      </c:valAx>
    </c:plotArea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52822400"/>
        <c:axId val="52823936"/>
      </c:areaChart>
      <c:dateAx>
        <c:axId val="5282240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52823936"/>
        <c:crosses val="autoZero"/>
        <c:auto val="1"/>
        <c:lblOffset val="100"/>
        <c:baseTimeUnit val="days"/>
      </c:dateAx>
      <c:valAx>
        <c:axId val="52823936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822400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52844032"/>
        <c:axId val="52845568"/>
      </c:areaChart>
      <c:dateAx>
        <c:axId val="5284403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2845568"/>
        <c:crosses val="autoZero"/>
        <c:auto val="1"/>
        <c:lblOffset val="100"/>
        <c:baseTimeUnit val="days"/>
      </c:dateAx>
      <c:valAx>
        <c:axId val="52845568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2844032"/>
        <c:crosses val="autoZero"/>
        <c:crossBetween val="midCat"/>
      </c:valAx>
    </c:plotArea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53097600"/>
        <c:axId val="53099136"/>
      </c:lineChart>
      <c:catAx>
        <c:axId val="53097600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3099136"/>
        <c:crosses val="autoZero"/>
        <c:auto val="1"/>
        <c:lblAlgn val="ctr"/>
        <c:lblOffset val="100"/>
      </c:catAx>
      <c:valAx>
        <c:axId val="53099136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309760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53143808"/>
        <c:axId val="71307264"/>
      </c:lineChart>
      <c:dateAx>
        <c:axId val="5314380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1307264"/>
        <c:crosses val="autoZero"/>
        <c:auto val="1"/>
        <c:lblOffset val="100"/>
        <c:baseTimeUnit val="days"/>
      </c:dateAx>
      <c:valAx>
        <c:axId val="7130726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3143808"/>
        <c:crosses val="autoZero"/>
        <c:crossBetween val="between"/>
      </c:valAx>
    </c:plotArea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71905280"/>
        <c:axId val="71906816"/>
      </c:areaChart>
      <c:dateAx>
        <c:axId val="7190528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1906816"/>
        <c:crosses val="autoZero"/>
        <c:auto val="1"/>
        <c:lblOffset val="100"/>
        <c:baseTimeUnit val="days"/>
      </c:dateAx>
      <c:valAx>
        <c:axId val="7190681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1905280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71939200"/>
        <c:axId val="71940736"/>
      </c:areaChart>
      <c:dateAx>
        <c:axId val="7193920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1940736"/>
        <c:crosses val="autoZero"/>
        <c:auto val="1"/>
        <c:lblOffset val="100"/>
        <c:baseTimeUnit val="days"/>
      </c:dateAx>
      <c:valAx>
        <c:axId val="719407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1939200"/>
        <c:crosses val="autoZero"/>
        <c:crossBetween val="midCat"/>
      </c:valAx>
    </c:plotArea>
    <c:plotVisOnly val="1"/>
    <c:dispBlanksAs val="zero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73287936"/>
        <c:axId val="73297920"/>
      </c:lineChart>
      <c:dateAx>
        <c:axId val="7328793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3297920"/>
        <c:crosses val="autoZero"/>
        <c:auto val="1"/>
        <c:lblOffset val="100"/>
        <c:baseTimeUnit val="days"/>
      </c:dateAx>
      <c:valAx>
        <c:axId val="73297920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328793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829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49996160"/>
        <c:axId val="49997696"/>
      </c:areaChart>
      <c:dateAx>
        <c:axId val="4999616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9769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9997696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99616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73512064"/>
        <c:axId val="73513600"/>
      </c:areaChart>
      <c:dateAx>
        <c:axId val="73512064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73513600"/>
        <c:crosses val="autoZero"/>
        <c:auto val="1"/>
        <c:lblOffset val="100"/>
        <c:baseTimeUnit val="days"/>
      </c:dateAx>
      <c:valAx>
        <c:axId val="7351360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3512064"/>
        <c:crosses val="autoZero"/>
        <c:crossBetween val="midCat"/>
      </c:valAx>
    </c:plotArea>
    <c:plotVisOnly val="1"/>
    <c:dispBlanksAs val="zero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73813376"/>
        <c:axId val="73819264"/>
      </c:areaChart>
      <c:dateAx>
        <c:axId val="7381337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3819264"/>
        <c:crosses val="autoZero"/>
        <c:auto val="1"/>
        <c:lblOffset val="100"/>
        <c:baseTimeUnit val="days"/>
      </c:dateAx>
      <c:valAx>
        <c:axId val="73819264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3813376"/>
        <c:crosses val="autoZero"/>
        <c:crossBetween val="midCat"/>
      </c:valAx>
    </c:plotArea>
    <c:plotVisOnly val="1"/>
    <c:dispBlanksAs val="zero"/>
  </c:chart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78775040"/>
        <c:axId val="78776576"/>
      </c:lineChart>
      <c:dateAx>
        <c:axId val="787750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8776576"/>
        <c:crosses val="autoZero"/>
        <c:auto val="1"/>
        <c:lblOffset val="100"/>
        <c:baseTimeUnit val="days"/>
      </c:dateAx>
      <c:valAx>
        <c:axId val="78776576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8775040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53025792"/>
        <c:axId val="53027584"/>
      </c:areaChart>
      <c:dateAx>
        <c:axId val="5302579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53027584"/>
        <c:crosses val="autoZero"/>
        <c:auto val="1"/>
        <c:lblOffset val="100"/>
        <c:baseTimeUnit val="days"/>
      </c:dateAx>
      <c:valAx>
        <c:axId val="53027584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53025792"/>
        <c:crosses val="autoZero"/>
        <c:crossBetween val="midCat"/>
        <c:minorUnit val="1.0000000000000164E-4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78877440"/>
        <c:axId val="78878976"/>
      </c:areaChart>
      <c:dateAx>
        <c:axId val="78877440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8878976"/>
        <c:crosses val="autoZero"/>
        <c:auto val="1"/>
        <c:lblOffset val="100"/>
        <c:baseTimeUnit val="days"/>
      </c:dateAx>
      <c:valAx>
        <c:axId val="78878976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8877440"/>
        <c:crosses val="autoZero"/>
        <c:crossBetween val="midCat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79370496"/>
        <c:axId val="79372288"/>
      </c:areaChart>
      <c:dateAx>
        <c:axId val="7937049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79372288"/>
        <c:crosses val="autoZero"/>
        <c:auto val="1"/>
        <c:lblOffset val="100"/>
        <c:baseTimeUnit val="days"/>
      </c:dateAx>
      <c:valAx>
        <c:axId val="79372288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79370496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50226304"/>
        <c:axId val="50227840"/>
      </c:areaChart>
      <c:dateAx>
        <c:axId val="50226304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278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227840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263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454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50276224"/>
        <c:axId val="50277760"/>
      </c:areaChart>
      <c:dateAx>
        <c:axId val="50276224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277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50277760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2762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711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50313856"/>
        <c:axId val="50319744"/>
      </c:areaChart>
      <c:catAx>
        <c:axId val="5031385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319744"/>
        <c:crosses val="autoZero"/>
        <c:auto val="1"/>
        <c:lblAlgn val="ctr"/>
        <c:lblOffset val="100"/>
      </c:catAx>
      <c:valAx>
        <c:axId val="5031974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3138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401"/>
        </c:manualLayout>
      </c:layout>
      <c:areaChart>
        <c:grouping val="standard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50400640"/>
        <c:axId val="50410624"/>
      </c:areaChart>
      <c:dateAx>
        <c:axId val="50400640"/>
        <c:scaling>
          <c:orientation val="minMax"/>
          <c:max val="43564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41062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50410624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006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50476544"/>
        <c:axId val="50478080"/>
      </c:lineChart>
      <c:dateAx>
        <c:axId val="50476544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8080"/>
        <c:crosses val="autoZero"/>
        <c:auto val="1"/>
        <c:lblOffset val="100"/>
        <c:baseTimeUnit val="days"/>
      </c:dateAx>
      <c:valAx>
        <c:axId val="50478080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47654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50502656"/>
        <c:axId val="50516736"/>
      </c:lineChart>
      <c:dateAx>
        <c:axId val="50502656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16736"/>
        <c:crosses val="autoZero"/>
        <c:auto val="1"/>
        <c:lblOffset val="100"/>
        <c:baseTimeUnit val="days"/>
      </c:dateAx>
      <c:valAx>
        <c:axId val="5051673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0502656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SheetLayoutView="85" workbookViewId="0">
      <selection activeCell="L8" sqref="L8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406" t="s">
        <v>1017</v>
      </c>
      <c r="B1" s="406"/>
      <c r="C1" s="406"/>
      <c r="D1" s="406"/>
      <c r="E1" s="406"/>
      <c r="F1" s="406"/>
      <c r="G1" s="406"/>
      <c r="H1" s="406"/>
      <c r="I1" s="406"/>
      <c r="J1" s="157"/>
      <c r="K1" s="338"/>
      <c r="L1" s="197"/>
      <c r="M1" s="158"/>
    </row>
    <row r="2" spans="1:13">
      <c r="A2" s="407" t="s">
        <v>21</v>
      </c>
      <c r="B2" s="407"/>
      <c r="C2" s="407"/>
      <c r="D2" s="407"/>
      <c r="E2" s="181">
        <v>43593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47975</v>
      </c>
      <c r="E5" s="328">
        <f>+IF(ISERROR(VLOOKUP($E$2,Cu!$A$5:$H$1642,7,0)),0,VLOOKUP($E$2,Cu!$A$5:$H$1642,7,0))</f>
        <v>-400</v>
      </c>
      <c r="F5" s="327" t="s">
        <v>3</v>
      </c>
      <c r="G5" s="326">
        <f>+IF(ISERROR(VLOOKUP($E$2,Cu!$A$5:$H$1642,2,0)),0,VLOOKUP($E$2,Cu!$A$5:$H$1642,2,0))</f>
        <v>7070.7651312163043</v>
      </c>
      <c r="H5" s="326">
        <f>+IF(ISERROR(VLOOKUP($E$2,Cu!$A$5:$H$1642,4,0)),0,VLOOKUP($E$2,Cu!$A$5:$H$1642,4,0))</f>
        <v>6043.3890010395771</v>
      </c>
      <c r="I5" s="326">
        <f>+IF(ISERROR(VLOOKUP($E$2,Cu!$A$5:$H$1999,5,0)),0,VLOOKUP($E$2,Cu!$A$5:$H$1999,5,0))</f>
        <v>6174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16425</v>
      </c>
      <c r="E6" s="328">
        <f>+IF(ISERROR(VLOOKUP($E$2,Pb!$A$5:$H$1987,7,0)),0,VLOOKUP($E$2,Pb!$A$5:$H$1987,7,0))</f>
        <v>-35</v>
      </c>
      <c r="F6" s="327" t="s">
        <v>3</v>
      </c>
      <c r="G6" s="326">
        <f>+IF(ISERROR(VLOOKUP($E$2,Pb!$A$5:$H$1987,2,0)),0,VLOOKUP($E$2,Pb!$A$5:$H$1987,2,0))</f>
        <v>2420.7882705623301</v>
      </c>
      <c r="H6" s="326">
        <f>+IF(ISERROR(VLOOKUP($E$2,Pb!$A$5:$H$1987,4,0)),0,VLOOKUP($E$2,Pb!$A$5:$H$1987,4,0))</f>
        <v>2069.0498038994274</v>
      </c>
      <c r="I6" s="326">
        <f>+IF(ISERROR(VLOOKUP($E$2,Pb!$A$5:$H$1987,5,0)),0,VLOOKUP($E$2,Pb!$A$5:$H$1987,5,0))</f>
        <v>1867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+IF(ISERROR(VLOOKUP($E$2,Ag!$A$5:$F$1517,3,0)),0,VLOOKUP($E$2,Ag!$A$5:$F$1517,3,0))</f>
        <v>3521</v>
      </c>
      <c r="E7" s="328">
        <f>+IF(ISERROR(VLOOKUP($E$2,Ag!$A$5:$H$1986,7,0)),0,VLOOKUP($E$2,Ag!$A$5:$H$1986,7,0))</f>
        <v>11</v>
      </c>
      <c r="F7" s="327" t="s">
        <v>6</v>
      </c>
      <c r="G7" s="326">
        <f>+IF(ISERROR(VLOOKUP($E$2,Ag!$A$5:$H$1517,2,0)),0,VLOOKUP($E$2,Ag!$A$5:$H$1517,2,0))</f>
        <v>518.62467981812051</v>
      </c>
      <c r="H7" s="326">
        <f>+IF(ISERROR(VLOOKUP($E$2,Ag!$A$5:$H$1517,4,0)),0,VLOOKUP($E$2,Ag!$A$5:$H$1517,4,0))</f>
        <v>443.26895710950475</v>
      </c>
      <c r="I7" s="326">
        <f>+IF(ISERROR(VLOOKUP($E$2,Ag!$A$5:$H$1517,5,0)),0,VLOOKUP($E$2,Ag!$A$5:$H$1517,5,0))</f>
        <v>478.88499999999999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+IF(ISERROR(VLOOKUP($E$2,Zn!$A$5:$H$2994,3,0)),0,VLOOKUP($E$2,Zn!$A$5:$H$2994,3,0))</f>
        <v>21600</v>
      </c>
      <c r="E8" s="328">
        <f>+IF(ISERROR(VLOOKUP($E$2,Zn!$A$5:$H$2994,7,0)),0,VLOOKUP($E$2,Zn!$A$5:$H$2994,7,0))</f>
        <v>-180</v>
      </c>
      <c r="F8" s="327" t="s">
        <v>3</v>
      </c>
      <c r="G8" s="326">
        <f>+IF(ISERROR(VLOOKUP($E$2,Zn!$A$5:$H$2994,2,0)),0,VLOOKUP($E$2,Zn!$A$5:$H$2994,2,0))</f>
        <v>3181.5657722440792</v>
      </c>
      <c r="H8" s="326">
        <f>+IF(ISERROR(VLOOKUP($E$2,Zn!$A$5:$H$2994,4,0)),0,VLOOKUP($E$2,Zn!$A$5:$H$2994,4,0))</f>
        <v>2719.2869848239993</v>
      </c>
      <c r="I8" s="326">
        <f>+IF(ISERROR(VLOOKUP($E$2,Zn!$A$5:$H$2994,5,0)),0,VLOOKUP($E$2,Zn!$A$5:$H$2994,5,0))</f>
        <v>2835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+IF(ISERROR(VLOOKUP($E$2,Ni!$A$6:$H$2996,3,0)),0,VLOOKUP($E$2,Ni!$A$6:$H$2996,3,0))</f>
        <v>98300</v>
      </c>
      <c r="E9" s="328">
        <f>+IF(ISERROR(VLOOKUP($E$2,Ni!$A$6:$H$2996,7,0)),0,VLOOKUP($E$2,Ni!$A$6:$H$2996,7,0))</f>
        <v>-185</v>
      </c>
      <c r="F9" s="327" t="s">
        <v>3</v>
      </c>
      <c r="G9" s="326">
        <f>+IF(ISERROR(VLOOKUP($E$2,Ni!$A$6:$H$2996,2,0)),0,VLOOKUP($E$2,Ni!$A$6:$H$2996,2,0))</f>
        <v>14479.070157944119</v>
      </c>
      <c r="H9" s="326">
        <f>+IF(ISERROR(VLOOKUP($E$2,Ni!$A$6:$H$2996,4,0)),0,VLOOKUP($E$2,Ni!$A$6:$H$2996,4,0))</f>
        <v>12375.273639268478</v>
      </c>
      <c r="I9" s="326">
        <f>+IF(ISERROR(VLOOKUP($E$2,Ni!$A$6:$H$2996,5,0)),0,VLOOKUP($E$2,Ni!$A$6:$H$2996,5,0))</f>
        <v>12050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+IF(ISERROR(VLOOKUP($E$2,Steel!$A$6:$H$2995,3,0)),0,VLOOKUP($E$2,Steel!$A$6:$H$2995,3,0))</f>
        <v>4210</v>
      </c>
      <c r="E11" s="328">
        <f>+IF(ISERROR(VLOOKUP($E$2,Steel!$A$6:$H$2995,7,0)),0,VLOOKUP($E$2,Steel!$A$6:$H$2995,7,0))</f>
        <v>0</v>
      </c>
      <c r="F11" s="327" t="s">
        <v>3</v>
      </c>
      <c r="G11" s="326">
        <f>+IF(ISERROR(VLOOKUP($E$2,Steel!$A$6:$H$2995,2,0)),0,VLOOKUP($E$2,Steel!$A$6:$H$2995,2,0))</f>
        <v>619.21963617537006</v>
      </c>
      <c r="H11" s="326">
        <f>+IF(ISERROR(VLOOKUP($E$2,Steel!$A$6:$H$2995,4,0)),0,VLOOKUP($E$2,Steel!$A$6:$H$2995,4,0))</f>
        <v>529.24755228664105</v>
      </c>
      <c r="I11" s="355">
        <f>+IF(ISERROR(VLOOKUP($E$2,Steel!$A$6:$H$2995,5,0)),0,VLOOKUP($E$2,Steel!$A$6:$H$2995,5,0))</f>
        <v>468.5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43593</v>
      </c>
      <c r="C15" s="182" t="s">
        <v>1002</v>
      </c>
      <c r="D15" s="192">
        <f>+IF(ISERROR(VLOOKUP($E$2,'CNY-VND'!$A$4:$B$500,2,0)),0,VLOOKUP($E$2,'CNY-VND'!$A$4:$B$500,2,0))</f>
        <v>3499</v>
      </c>
      <c r="E15" s="408" t="s">
        <v>1000</v>
      </c>
      <c r="F15" s="408"/>
      <c r="G15" s="408"/>
      <c r="H15" s="408"/>
      <c r="I15" s="408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23420</v>
      </c>
      <c r="E16" s="408" t="s">
        <v>1003</v>
      </c>
      <c r="F16" s="408"/>
      <c r="G16" s="408"/>
      <c r="H16" s="408"/>
      <c r="I16" s="408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6.78498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409" t="s">
        <v>17</v>
      </c>
      <c r="B18" s="409"/>
      <c r="C18" s="409"/>
      <c r="D18" s="409"/>
      <c r="E18" s="409"/>
      <c r="F18" s="409"/>
      <c r="G18" s="409"/>
      <c r="H18" s="409"/>
      <c r="I18" s="409"/>
    </row>
    <row r="19" spans="1:12" ht="15.75" customHeight="1">
      <c r="A19" s="403" t="s">
        <v>656</v>
      </c>
      <c r="B19" s="404"/>
      <c r="C19" s="403" t="s">
        <v>18</v>
      </c>
      <c r="D19" s="405"/>
      <c r="E19" s="405"/>
      <c r="F19" s="405"/>
      <c r="G19" s="405"/>
      <c r="H19" s="405"/>
      <c r="I19" s="405"/>
    </row>
    <row r="34" spans="1:12" ht="15" customHeight="1">
      <c r="A34" s="401" t="s">
        <v>657</v>
      </c>
      <c r="B34" s="401"/>
      <c r="C34" s="402" t="s">
        <v>4</v>
      </c>
      <c r="D34" s="402"/>
      <c r="E34" s="402"/>
      <c r="F34" s="402"/>
      <c r="G34" s="402"/>
      <c r="H34" s="402"/>
      <c r="I34" s="402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401" t="s">
        <v>705</v>
      </c>
      <c r="B49" s="401"/>
      <c r="C49" s="402" t="s">
        <v>706</v>
      </c>
      <c r="D49" s="402"/>
      <c r="E49" s="402"/>
      <c r="F49" s="402"/>
      <c r="G49" s="402"/>
      <c r="H49" s="402"/>
      <c r="I49" s="402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401" t="s">
        <v>721</v>
      </c>
      <c r="B67" s="401"/>
      <c r="C67" s="402" t="s">
        <v>722</v>
      </c>
      <c r="D67" s="402"/>
      <c r="E67" s="402"/>
      <c r="F67" s="402"/>
      <c r="G67" s="402"/>
      <c r="H67" s="402"/>
      <c r="I67" s="402"/>
    </row>
    <row r="82" spans="1:9">
      <c r="A82" s="401" t="s">
        <v>759</v>
      </c>
      <c r="B82" s="401"/>
      <c r="C82" s="402" t="s">
        <v>760</v>
      </c>
      <c r="D82" s="402"/>
      <c r="E82" s="402"/>
      <c r="F82" s="402"/>
      <c r="G82" s="402"/>
      <c r="H82" s="402"/>
      <c r="I82" s="402"/>
    </row>
    <row r="100" spans="1:9">
      <c r="A100" s="400" t="s">
        <v>1027</v>
      </c>
      <c r="B100" s="400"/>
      <c r="C100" s="400"/>
      <c r="D100" s="400"/>
      <c r="E100" s="400"/>
      <c r="F100" s="400"/>
      <c r="G100" s="400"/>
      <c r="H100" s="400"/>
      <c r="I100" s="400"/>
    </row>
    <row r="115" spans="1:9">
      <c r="A115" s="400" t="s">
        <v>1028</v>
      </c>
      <c r="B115" s="400"/>
      <c r="C115" s="400"/>
      <c r="D115" s="400"/>
      <c r="E115" s="400"/>
      <c r="F115" s="400"/>
      <c r="G115" s="400"/>
      <c r="H115" s="400"/>
      <c r="I115" s="400"/>
    </row>
    <row r="128" spans="1:9">
      <c r="A128" s="400" t="s">
        <v>1005</v>
      </c>
      <c r="B128" s="400"/>
      <c r="C128" s="400"/>
      <c r="D128" s="400"/>
      <c r="E128" s="400"/>
      <c r="F128" s="400"/>
      <c r="G128" s="400"/>
      <c r="H128" s="400"/>
      <c r="I128" s="400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75" activePane="bottomLeft" state="frozen"/>
      <selection pane="bottomLeft" activeCell="D1086" sqref="D1086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18" t="s">
        <v>1018</v>
      </c>
      <c r="B1" s="419"/>
      <c r="C1" s="419"/>
      <c r="D1" s="419"/>
      <c r="E1" s="419"/>
      <c r="F1" s="419"/>
      <c r="G1" s="41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3">
      <c r="A1057" s="225">
        <v>43550</v>
      </c>
      <c r="B1057" s="341">
        <v>6.7128100000000002</v>
      </c>
    </row>
    <row r="1058" spans="1:3">
      <c r="A1058" s="225">
        <v>43551</v>
      </c>
      <c r="B1058" s="341">
        <v>6.7235100000000001</v>
      </c>
    </row>
    <row r="1059" spans="1:3">
      <c r="A1059" s="225">
        <v>43552</v>
      </c>
      <c r="B1059" s="341">
        <v>6.7374900000000002</v>
      </c>
    </row>
    <row r="1060" spans="1:3">
      <c r="A1060" s="225">
        <v>43553</v>
      </c>
      <c r="B1060" s="341">
        <v>6.7338899999999997</v>
      </c>
    </row>
    <row r="1061" spans="1:3">
      <c r="A1061" s="225">
        <v>43556</v>
      </c>
      <c r="B1061" s="341">
        <v>6.70852</v>
      </c>
    </row>
    <row r="1062" spans="1:3">
      <c r="A1062" s="225">
        <v>43557</v>
      </c>
      <c r="B1062" s="341">
        <v>6.7242100000000002</v>
      </c>
    </row>
    <row r="1063" spans="1:3">
      <c r="A1063" s="225">
        <v>43559</v>
      </c>
      <c r="B1063" s="341">
        <v>6.7198000000000002</v>
      </c>
    </row>
    <row r="1064" spans="1:3">
      <c r="A1064" s="225">
        <v>43560</v>
      </c>
      <c r="B1064" s="341">
        <v>6.7122799999999998</v>
      </c>
    </row>
    <row r="1065" spans="1:3">
      <c r="A1065" s="225">
        <v>43563</v>
      </c>
      <c r="B1065" s="341">
        <v>6.7198000000000002</v>
      </c>
    </row>
    <row r="1066" spans="1:3">
      <c r="A1066" s="225">
        <v>43564</v>
      </c>
      <c r="B1066" s="341">
        <v>6.7188600000000003</v>
      </c>
    </row>
    <row r="1067" spans="1:3">
      <c r="A1067" s="225">
        <v>43565</v>
      </c>
      <c r="B1067" s="341">
        <v>6.7194900000000004</v>
      </c>
    </row>
    <row r="1068" spans="1:3">
      <c r="A1068" s="225">
        <v>43567</v>
      </c>
      <c r="B1068" s="341">
        <v>6.7265300000000003</v>
      </c>
      <c r="C1068" s="126"/>
    </row>
    <row r="1069" spans="1:3">
      <c r="A1069" s="225">
        <v>43571</v>
      </c>
      <c r="B1069" s="341">
        <v>6.7107200000000002</v>
      </c>
    </row>
    <row r="1070" spans="1:3">
      <c r="A1070" s="225">
        <v>43572</v>
      </c>
      <c r="B1070" s="341">
        <v>6.7071100000000001</v>
      </c>
    </row>
    <row r="1071" spans="1:3">
      <c r="A1071" s="225">
        <v>43573</v>
      </c>
      <c r="B1071" s="341">
        <v>6.6927599999999998</v>
      </c>
    </row>
    <row r="1072" spans="1:3">
      <c r="A1072" s="225">
        <v>43574</v>
      </c>
      <c r="B1072" s="341">
        <v>6.7009299999999996</v>
      </c>
    </row>
    <row r="1073" spans="1:2">
      <c r="A1073" s="225">
        <v>43577</v>
      </c>
      <c r="B1073" s="341">
        <v>6.7081799999999996</v>
      </c>
    </row>
    <row r="1074" spans="1:2">
      <c r="A1074" s="225">
        <v>43578</v>
      </c>
      <c r="B1074" s="341">
        <v>6.7130000000000001</v>
      </c>
    </row>
    <row r="1075" spans="1:2">
      <c r="A1075" s="225">
        <v>43579</v>
      </c>
      <c r="B1075" s="341">
        <v>6.7259500000000001</v>
      </c>
    </row>
    <row r="1076" spans="1:2">
      <c r="A1076" s="225">
        <v>43580</v>
      </c>
      <c r="B1076" s="341">
        <v>6.7344600000000003</v>
      </c>
    </row>
    <row r="1077" spans="1:2">
      <c r="A1077" s="225">
        <v>43581</v>
      </c>
      <c r="B1077" s="341">
        <v>6.7366799999999998</v>
      </c>
    </row>
    <row r="1078" spans="1:2">
      <c r="A1078" s="225">
        <v>43587</v>
      </c>
      <c r="B1078" s="341">
        <v>6.7364100000000002</v>
      </c>
    </row>
    <row r="1079" spans="1:2">
      <c r="A1079" s="225">
        <v>43588</v>
      </c>
      <c r="B1079" s="341">
        <v>6.7427900000000003</v>
      </c>
    </row>
    <row r="1080" spans="1:2">
      <c r="A1080" s="225">
        <v>43591</v>
      </c>
      <c r="B1080" s="341">
        <v>6.7988799999999996</v>
      </c>
    </row>
    <row r="1081" spans="1:2">
      <c r="A1081" s="225">
        <v>43592</v>
      </c>
      <c r="B1081" s="341">
        <v>6.78911</v>
      </c>
    </row>
    <row r="1082" spans="1:2">
      <c r="A1082" s="225">
        <v>43593</v>
      </c>
      <c r="B1082" s="341">
        <v>6.78498</v>
      </c>
    </row>
    <row r="1083" spans="1:2">
      <c r="A1083" s="125"/>
    </row>
    <row r="1084" spans="1:2">
      <c r="A1084" s="125"/>
    </row>
    <row r="1085" spans="1:2">
      <c r="A1085" s="125"/>
    </row>
    <row r="1086" spans="1:2">
      <c r="A1086" s="125"/>
    </row>
    <row r="1087" spans="1:2">
      <c r="A1087" s="125"/>
    </row>
    <row r="1088" spans="1:2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50" activePane="bottomLeft" state="frozen"/>
      <selection pane="bottomLeft" activeCell="G567" sqref="G567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307">
        <v>43565</v>
      </c>
      <c r="B548" s="333">
        <v>23250</v>
      </c>
    </row>
    <row r="549" spans="1:2" ht="15.75">
      <c r="A549" s="307">
        <v>43567</v>
      </c>
      <c r="B549" s="333">
        <v>23250</v>
      </c>
    </row>
    <row r="550" spans="1:2" ht="15.75">
      <c r="A550" s="307">
        <v>43571</v>
      </c>
      <c r="B550" s="333">
        <v>23250</v>
      </c>
    </row>
    <row r="551" spans="1:2" ht="15.75">
      <c r="A551" s="307">
        <v>43572</v>
      </c>
      <c r="B551" s="333">
        <v>23250</v>
      </c>
    </row>
    <row r="552" spans="1:2" ht="15.75">
      <c r="A552" s="307">
        <v>43573</v>
      </c>
      <c r="B552" s="333">
        <v>23250</v>
      </c>
    </row>
    <row r="553" spans="1:2" ht="15.75">
      <c r="A553" s="307">
        <v>43574</v>
      </c>
      <c r="B553" s="333">
        <v>23250</v>
      </c>
    </row>
    <row r="554" spans="1:2" ht="15.75">
      <c r="A554" s="307">
        <v>43577</v>
      </c>
      <c r="B554" s="333">
        <v>23255</v>
      </c>
    </row>
    <row r="555" spans="1:2" ht="15.75">
      <c r="A555" s="307">
        <v>43578</v>
      </c>
      <c r="B555" s="333">
        <v>23265</v>
      </c>
    </row>
    <row r="556" spans="1:2" ht="15.75">
      <c r="A556" s="307">
        <v>43579</v>
      </c>
      <c r="B556" s="333">
        <v>23270</v>
      </c>
    </row>
    <row r="557" spans="1:2" ht="15.75">
      <c r="A557" s="307">
        <v>43580</v>
      </c>
      <c r="B557" s="333">
        <v>23310</v>
      </c>
    </row>
    <row r="558" spans="1:2" ht="15.75">
      <c r="A558" s="307">
        <v>43581</v>
      </c>
      <c r="B558" s="333">
        <v>23330</v>
      </c>
    </row>
    <row r="559" spans="1:2" ht="15.75">
      <c r="A559" s="390">
        <v>43587</v>
      </c>
      <c r="B559" s="333">
        <v>23330</v>
      </c>
    </row>
    <row r="560" spans="1:2" ht="15.75">
      <c r="A560" s="390">
        <v>43588</v>
      </c>
      <c r="B560" s="333">
        <v>23310</v>
      </c>
    </row>
    <row r="561" spans="1:2" ht="15.75">
      <c r="A561" s="390">
        <v>43591</v>
      </c>
      <c r="B561" s="333">
        <v>23335</v>
      </c>
    </row>
    <row r="562" spans="1:2" ht="15.75">
      <c r="A562" s="390">
        <v>43592</v>
      </c>
      <c r="B562" s="333">
        <v>23350</v>
      </c>
    </row>
    <row r="563" spans="1:2" ht="15.75">
      <c r="A563" s="390">
        <v>43593</v>
      </c>
      <c r="B563" s="333">
        <v>23420</v>
      </c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0"/>
  <sheetViews>
    <sheetView tabSelected="1" workbookViewId="0">
      <pane ySplit="3" topLeftCell="A432" activePane="bottomLeft" state="frozen"/>
      <selection pane="bottomLeft" activeCell="D446" sqref="D446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20" t="s">
        <v>1016</v>
      </c>
      <c r="B1" s="421"/>
      <c r="C1" s="421"/>
      <c r="D1" s="421"/>
      <c r="E1" s="421"/>
      <c r="F1" s="421"/>
      <c r="G1" s="42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>
        <v>43565</v>
      </c>
      <c r="B404" s="310">
        <v>3485</v>
      </c>
    </row>
    <row r="405" spans="1:2">
      <c r="A405" s="307">
        <v>43567</v>
      </c>
      <c r="B405" s="310">
        <v>3482</v>
      </c>
    </row>
    <row r="406" spans="1:2">
      <c r="A406" s="307">
        <v>43571</v>
      </c>
      <c r="B406" s="310">
        <v>3487</v>
      </c>
    </row>
    <row r="407" spans="1:2">
      <c r="A407" s="307">
        <v>43572</v>
      </c>
      <c r="B407" s="310">
        <v>3488</v>
      </c>
    </row>
    <row r="408" spans="1:2">
      <c r="A408" s="307">
        <v>43573</v>
      </c>
      <c r="B408" s="310">
        <v>3496</v>
      </c>
    </row>
    <row r="409" spans="1:2">
      <c r="A409" s="307">
        <v>43574</v>
      </c>
      <c r="B409" s="310">
        <v>3492</v>
      </c>
    </row>
    <row r="410" spans="1:2">
      <c r="A410" s="307">
        <v>43577</v>
      </c>
      <c r="B410" s="310">
        <v>3492</v>
      </c>
    </row>
    <row r="411" spans="1:2">
      <c r="A411" s="307">
        <v>43578</v>
      </c>
      <c r="B411" s="310">
        <v>3490</v>
      </c>
    </row>
    <row r="412" spans="1:2">
      <c r="A412" s="307">
        <v>43579</v>
      </c>
      <c r="B412" s="310">
        <v>3486</v>
      </c>
    </row>
    <row r="413" spans="1:2">
      <c r="A413" s="307">
        <v>43580</v>
      </c>
      <c r="B413" s="308">
        <v>3486</v>
      </c>
    </row>
    <row r="414" spans="1:2">
      <c r="A414" s="307">
        <v>43581</v>
      </c>
      <c r="B414" s="308">
        <v>3487</v>
      </c>
    </row>
    <row r="415" spans="1:2">
      <c r="A415" s="307">
        <v>43582</v>
      </c>
      <c r="B415" s="308">
        <v>3488</v>
      </c>
    </row>
    <row r="416" spans="1:2">
      <c r="A416" s="307">
        <v>43583</v>
      </c>
      <c r="B416" s="308">
        <v>3489</v>
      </c>
    </row>
    <row r="417" spans="1:2">
      <c r="A417" s="307">
        <v>43584</v>
      </c>
      <c r="B417" s="308">
        <v>3490</v>
      </c>
    </row>
    <row r="418" spans="1:2">
      <c r="A418" s="307">
        <v>43585</v>
      </c>
      <c r="B418" s="308">
        <v>3491</v>
      </c>
    </row>
    <row r="419" spans="1:2">
      <c r="A419" s="307">
        <v>43586</v>
      </c>
      <c r="B419" s="308">
        <v>3492</v>
      </c>
    </row>
    <row r="420" spans="1:2">
      <c r="A420" s="307">
        <v>43587</v>
      </c>
      <c r="B420" s="308">
        <v>3493</v>
      </c>
    </row>
    <row r="421" spans="1:2">
      <c r="A421" s="307">
        <v>43588</v>
      </c>
      <c r="B421" s="308">
        <v>3494</v>
      </c>
    </row>
    <row r="422" spans="1:2">
      <c r="A422" s="307">
        <v>43589</v>
      </c>
      <c r="B422" s="308">
        <v>3495</v>
      </c>
    </row>
    <row r="423" spans="1:2">
      <c r="A423" s="307">
        <v>43590</v>
      </c>
      <c r="B423" s="308">
        <v>3496</v>
      </c>
    </row>
    <row r="424" spans="1:2">
      <c r="A424" s="307">
        <v>43591</v>
      </c>
      <c r="B424" s="308">
        <v>3497</v>
      </c>
    </row>
    <row r="425" spans="1:2">
      <c r="A425" s="307">
        <v>43592</v>
      </c>
      <c r="B425" s="308">
        <v>3498</v>
      </c>
    </row>
    <row r="426" spans="1:2">
      <c r="A426" s="307">
        <v>43593</v>
      </c>
      <c r="B426" s="308">
        <v>3499</v>
      </c>
    </row>
    <row r="427" spans="1:2">
      <c r="A427" s="307">
        <v>43594</v>
      </c>
      <c r="B427" s="308">
        <v>3500</v>
      </c>
    </row>
    <row r="428" spans="1:2">
      <c r="A428" s="307">
        <v>43595</v>
      </c>
      <c r="B428" s="308">
        <v>3501</v>
      </c>
    </row>
    <row r="429" spans="1:2">
      <c r="A429" s="307">
        <v>43596</v>
      </c>
      <c r="B429" s="308">
        <v>3502</v>
      </c>
    </row>
    <row r="430" spans="1:2">
      <c r="A430" s="307">
        <v>43597</v>
      </c>
      <c r="B430" s="308">
        <v>3503</v>
      </c>
    </row>
    <row r="431" spans="1:2">
      <c r="A431" s="307">
        <v>43598</v>
      </c>
      <c r="B431" s="308">
        <v>3504</v>
      </c>
    </row>
    <row r="432" spans="1:2">
      <c r="A432" s="307">
        <v>43599</v>
      </c>
      <c r="B432" s="308">
        <v>3505</v>
      </c>
    </row>
    <row r="433" spans="1:2">
      <c r="A433" s="307">
        <v>43600</v>
      </c>
      <c r="B433" s="308">
        <v>3506</v>
      </c>
    </row>
    <row r="434" spans="1:2">
      <c r="A434" s="307">
        <v>43601</v>
      </c>
      <c r="B434" s="308">
        <v>3507</v>
      </c>
    </row>
    <row r="435" spans="1:2">
      <c r="A435" s="307">
        <v>43602</v>
      </c>
      <c r="B435" s="308">
        <v>3508</v>
      </c>
    </row>
    <row r="436" spans="1:2">
      <c r="A436" s="307">
        <v>43603</v>
      </c>
      <c r="B436" s="308">
        <v>3509</v>
      </c>
    </row>
    <row r="437" spans="1:2">
      <c r="A437" s="307">
        <v>43604</v>
      </c>
      <c r="B437" s="308">
        <v>3510</v>
      </c>
    </row>
    <row r="438" spans="1:2">
      <c r="A438" s="307">
        <v>43605</v>
      </c>
      <c r="B438" s="308">
        <v>3511</v>
      </c>
    </row>
    <row r="439" spans="1:2">
      <c r="A439" s="307">
        <v>43587</v>
      </c>
      <c r="B439" s="308">
        <v>3484</v>
      </c>
    </row>
    <row r="440" spans="1:2">
      <c r="A440" s="307">
        <v>43588</v>
      </c>
      <c r="B440" s="308">
        <v>3482</v>
      </c>
    </row>
    <row r="441" spans="1:2">
      <c r="A441" s="307">
        <v>43591</v>
      </c>
      <c r="B441" s="308">
        <v>3461</v>
      </c>
    </row>
    <row r="442" spans="1:2">
      <c r="A442" s="307">
        <v>43592</v>
      </c>
      <c r="B442" s="308">
        <v>3472</v>
      </c>
    </row>
    <row r="443" spans="1:2">
      <c r="A443" s="307">
        <v>43593</v>
      </c>
      <c r="B443" s="308">
        <v>3483</v>
      </c>
    </row>
    <row r="444" spans="1:2">
      <c r="A444" s="399"/>
      <c r="B444" s="398"/>
    </row>
    <row r="445" spans="1:2">
      <c r="A445" s="399"/>
      <c r="B445" s="398"/>
    </row>
    <row r="446" spans="1:2">
      <c r="A446" s="399"/>
      <c r="B446" s="398"/>
    </row>
    <row r="447" spans="1:2">
      <c r="A447" s="399"/>
      <c r="B447" s="398"/>
    </row>
    <row r="448" spans="1:2">
      <c r="A448" s="399"/>
      <c r="B448" s="398"/>
    </row>
    <row r="449" spans="1:2">
      <c r="A449" s="399"/>
      <c r="B449" s="398"/>
    </row>
    <row r="450" spans="1:2">
      <c r="A450" s="399"/>
      <c r="B450" s="398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87" activePane="bottomLeft" state="frozen"/>
      <selection pane="bottomLeft" activeCell="I1301" sqref="I1301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10" t="s">
        <v>749</v>
      </c>
      <c r="B1" s="410"/>
      <c r="C1" s="410"/>
      <c r="D1" s="410"/>
      <c r="E1" s="410"/>
      <c r="F1" s="41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11" t="s">
        <v>750</v>
      </c>
      <c r="C3" s="41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6174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96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96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96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7">
      <c r="A1281" s="225">
        <v>43565</v>
      </c>
      <c r="B1281" s="47">
        <f t="shared" si="55"/>
        <v>7353.2366295656366</v>
      </c>
      <c r="C1281" s="267">
        <v>49410</v>
      </c>
      <c r="D1281" s="47">
        <f t="shared" si="34"/>
        <v>6284.8176321073825</v>
      </c>
      <c r="E1281" s="267">
        <v>6498</v>
      </c>
      <c r="F1281" s="170">
        <f>USD_CNY!B1067</f>
        <v>6.7194900000000004</v>
      </c>
      <c r="G1281" s="162">
        <f t="shared" si="54"/>
        <v>40</v>
      </c>
    </row>
    <row r="1282" spans="1:7">
      <c r="A1282" s="225">
        <v>43567</v>
      </c>
      <c r="B1282" s="47">
        <f t="shared" si="55"/>
        <v>7292.0212947834916</v>
      </c>
      <c r="C1282" s="267">
        <v>49050</v>
      </c>
      <c r="D1282" s="47">
        <f t="shared" si="34"/>
        <v>6232.4968331482842</v>
      </c>
      <c r="E1282" s="267">
        <v>6432.5</v>
      </c>
      <c r="F1282" s="170">
        <f>USD_CNY!B1068</f>
        <v>6.7265300000000003</v>
      </c>
      <c r="G1282" s="162">
        <f t="shared" si="54"/>
        <v>-360</v>
      </c>
    </row>
    <row r="1283" spans="1:7">
      <c r="A1283" s="225">
        <v>43571</v>
      </c>
      <c r="B1283" s="47">
        <f t="shared" si="55"/>
        <v>7358.3758523675551</v>
      </c>
      <c r="C1283" s="267">
        <v>49380</v>
      </c>
      <c r="D1283" s="47">
        <f t="shared" si="34"/>
        <v>6289.2101302286801</v>
      </c>
      <c r="E1283" s="267">
        <v>6456</v>
      </c>
      <c r="F1283" s="170">
        <f>USD_CNY!B1069</f>
        <v>6.7107200000000002</v>
      </c>
      <c r="G1283" s="162">
        <f t="shared" si="54"/>
        <v>330</v>
      </c>
    </row>
    <row r="1284" spans="1:7">
      <c r="A1284" s="225">
        <v>43572</v>
      </c>
      <c r="B1284" s="47">
        <f t="shared" si="55"/>
        <v>7389.1735784861139</v>
      </c>
      <c r="C1284" s="267">
        <v>49560</v>
      </c>
      <c r="D1284" s="47">
        <f t="shared" si="34"/>
        <v>6315.5329730650546</v>
      </c>
      <c r="E1284" s="267">
        <v>6460</v>
      </c>
      <c r="F1284" s="170">
        <f>USD_CNY!B1070</f>
        <v>6.7071100000000001</v>
      </c>
      <c r="G1284" s="162">
        <f t="shared" si="54"/>
        <v>180</v>
      </c>
    </row>
    <row r="1285" spans="1:7">
      <c r="A1285" s="225">
        <v>43573</v>
      </c>
      <c r="B1285" s="47">
        <f t="shared" si="55"/>
        <v>7410.9933719422188</v>
      </c>
      <c r="C1285" s="267">
        <v>49600</v>
      </c>
      <c r="D1285" s="47">
        <f t="shared" si="34"/>
        <v>6334.1823691813843</v>
      </c>
      <c r="E1285" s="267">
        <v>6509</v>
      </c>
      <c r="F1285" s="170">
        <f>USD_CNY!B1071</f>
        <v>6.6927599999999998</v>
      </c>
      <c r="G1285" s="162">
        <f t="shared" si="54"/>
        <v>40</v>
      </c>
    </row>
    <row r="1286" spans="1:7">
      <c r="A1286" s="225">
        <v>43574</v>
      </c>
      <c r="B1286" s="47">
        <f t="shared" si="55"/>
        <v>7376.5880258411898</v>
      </c>
      <c r="C1286" s="267">
        <v>49430</v>
      </c>
      <c r="D1286" s="47">
        <f t="shared" si="34"/>
        <v>6304.7760904625557</v>
      </c>
      <c r="E1286" s="267">
        <v>6448</v>
      </c>
      <c r="F1286" s="170">
        <f>USD_CNY!B1072</f>
        <v>6.7009299999999996</v>
      </c>
      <c r="G1286" s="162">
        <f t="shared" si="54"/>
        <v>-170</v>
      </c>
    </row>
    <row r="1287" spans="1:7">
      <c r="A1287" s="225">
        <v>43577</v>
      </c>
      <c r="B1287" s="47">
        <f t="shared" si="55"/>
        <v>7371.5970650757736</v>
      </c>
      <c r="C1287" s="422">
        <v>49450</v>
      </c>
      <c r="D1287" s="47">
        <f t="shared" si="34"/>
        <v>6300.5103120305757</v>
      </c>
      <c r="E1287" s="267">
        <v>6448</v>
      </c>
      <c r="F1287" s="170">
        <f>USD_CNY!B1073</f>
        <v>6.7081799999999996</v>
      </c>
      <c r="G1287" s="162">
        <f t="shared" si="54"/>
        <v>20</v>
      </c>
    </row>
    <row r="1288" spans="1:7">
      <c r="A1288" s="225">
        <v>43578</v>
      </c>
      <c r="B1288" s="47">
        <f t="shared" si="55"/>
        <v>7327.5733651124683</v>
      </c>
      <c r="C1288" s="422">
        <v>49190</v>
      </c>
      <c r="D1288" s="47">
        <f t="shared" si="34"/>
        <v>6262.8832180448453</v>
      </c>
      <c r="E1288" s="267">
        <v>6448</v>
      </c>
      <c r="F1288" s="170">
        <f>USD_CNY!B1074</f>
        <v>6.7130000000000001</v>
      </c>
      <c r="G1288" s="162">
        <f t="shared" si="54"/>
        <v>-260</v>
      </c>
    </row>
    <row r="1289" spans="1:7">
      <c r="A1289" s="225">
        <v>43579</v>
      </c>
      <c r="B1289" s="47">
        <f t="shared" si="55"/>
        <v>7291.9067194968738</v>
      </c>
      <c r="C1289" s="422">
        <v>49045</v>
      </c>
      <c r="D1289" s="47">
        <f t="shared" si="34"/>
        <v>6232.3989055528837</v>
      </c>
      <c r="E1289" s="267">
        <v>6430</v>
      </c>
      <c r="F1289" s="170">
        <f>USD_CNY!B1075</f>
        <v>6.7259500000000001</v>
      </c>
      <c r="G1289" s="162">
        <f t="shared" si="54"/>
        <v>-145</v>
      </c>
    </row>
    <row r="1290" spans="1:7">
      <c r="A1290" s="225">
        <v>43580</v>
      </c>
      <c r="B1290" s="47">
        <f t="shared" si="55"/>
        <v>7313.1327530343933</v>
      </c>
      <c r="C1290" s="422">
        <v>49250</v>
      </c>
      <c r="D1290" s="47">
        <f t="shared" si="34"/>
        <v>6250.540814559311</v>
      </c>
      <c r="E1290" s="267">
        <v>6437.5</v>
      </c>
      <c r="F1290" s="170">
        <f>USD_CNY!B1076</f>
        <v>6.7344600000000003</v>
      </c>
      <c r="G1290" s="162">
        <f t="shared" si="54"/>
        <v>205</v>
      </c>
    </row>
    <row r="1291" spans="1:7">
      <c r="A1291" s="225">
        <v>43581</v>
      </c>
      <c r="B1291" s="47">
        <f t="shared" si="55"/>
        <v>7247.6353337252176</v>
      </c>
      <c r="C1291" s="422">
        <v>48825</v>
      </c>
      <c r="D1291" s="47">
        <f t="shared" si="34"/>
        <v>6194.5601142950582</v>
      </c>
      <c r="E1291" s="267">
        <v>6375.5</v>
      </c>
      <c r="F1291" s="170">
        <f>USD_CNY!B1077</f>
        <v>6.7366799999999998</v>
      </c>
      <c r="G1291" s="162">
        <f t="shared" si="54"/>
        <v>-425</v>
      </c>
    </row>
    <row r="1292" spans="1:7">
      <c r="A1292" s="225">
        <v>43587</v>
      </c>
      <c r="B1292" s="47">
        <f t="shared" si="55"/>
        <v>7260.5438208185069</v>
      </c>
      <c r="C1292" s="422">
        <v>48910</v>
      </c>
      <c r="D1292" s="47">
        <f t="shared" si="34"/>
        <v>6205.5930092465878</v>
      </c>
      <c r="E1292" s="267">
        <v>6398</v>
      </c>
      <c r="F1292" s="170">
        <f>USD_CNY!B1078</f>
        <v>6.7364100000000002</v>
      </c>
      <c r="G1292" s="162">
        <f t="shared" si="54"/>
        <v>85</v>
      </c>
    </row>
    <row r="1293" spans="1:7">
      <c r="A1293" s="225">
        <v>43588</v>
      </c>
      <c r="B1293" s="47">
        <f t="shared" si="55"/>
        <v>7253.6739242954327</v>
      </c>
      <c r="C1293" s="422">
        <v>48910</v>
      </c>
      <c r="D1293" s="47">
        <f t="shared" si="34"/>
        <v>6199.7213028166098</v>
      </c>
      <c r="E1293" s="267">
        <v>6214</v>
      </c>
      <c r="F1293" s="170">
        <f>USD_CNY!B1079</f>
        <v>6.7427900000000003</v>
      </c>
      <c r="G1293" s="162">
        <f t="shared" si="54"/>
        <v>0</v>
      </c>
    </row>
    <row r="1294" spans="1:7">
      <c r="A1294" s="225">
        <v>43591</v>
      </c>
      <c r="B1294" s="47">
        <f t="shared" si="55"/>
        <v>7062.9280116725113</v>
      </c>
      <c r="C1294" s="422">
        <v>48020</v>
      </c>
      <c r="D1294" s="47">
        <f t="shared" si="34"/>
        <v>6036.6906082671039</v>
      </c>
      <c r="E1294" s="267">
        <v>6180</v>
      </c>
      <c r="F1294" s="170">
        <f>USD_CNY!B1080</f>
        <v>6.7988799999999996</v>
      </c>
      <c r="G1294" s="162">
        <f t="shared" si="54"/>
        <v>-890</v>
      </c>
    </row>
    <row r="1295" spans="1:7">
      <c r="A1295" s="225">
        <v>43592</v>
      </c>
      <c r="B1295" s="47">
        <f t="shared" si="55"/>
        <v>7125.3816774216357</v>
      </c>
      <c r="C1295" s="422">
        <v>48375</v>
      </c>
      <c r="D1295" s="47">
        <f t="shared" si="34"/>
        <v>6090.0698097620825</v>
      </c>
      <c r="E1295" s="267">
        <v>6180</v>
      </c>
      <c r="F1295" s="170">
        <f>USD_CNY!B1081</f>
        <v>6.78911</v>
      </c>
      <c r="G1295" s="162">
        <f t="shared" si="54"/>
        <v>355</v>
      </c>
    </row>
    <row r="1296" spans="1:7">
      <c r="A1296" s="225">
        <v>43593</v>
      </c>
      <c r="B1296" s="47">
        <f t="shared" si="55"/>
        <v>7070.7651312163043</v>
      </c>
      <c r="C1296" s="422">
        <v>47975</v>
      </c>
      <c r="D1296" s="47">
        <f t="shared" si="34"/>
        <v>6043.3890010395771</v>
      </c>
      <c r="E1296" s="267">
        <v>6174</v>
      </c>
      <c r="F1296" s="170">
        <f>USD_CNY!B1082</f>
        <v>6.78498</v>
      </c>
      <c r="G1296" s="162">
        <f t="shared" si="54"/>
        <v>-400</v>
      </c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82" activePane="bottomLeft" state="frozen"/>
      <selection pane="bottomLeft" activeCell="B1293" sqref="B1293:B1294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13" t="s">
        <v>749</v>
      </c>
      <c r="B1" s="413"/>
      <c r="C1" s="413"/>
      <c r="D1" s="413"/>
      <c r="E1" s="413"/>
      <c r="F1" s="41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11" t="s">
        <v>659</v>
      </c>
      <c r="C3" s="41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83" si="50">+IF(F1247=0,"",C1247/F1247)</f>
        <v>2475.7618493941013</v>
      </c>
      <c r="C1247" s="383">
        <v>16800</v>
      </c>
      <c r="D1247" s="47">
        <f t="shared" ref="D1247:D1283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94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25">
        <v>43565</v>
      </c>
      <c r="B1279" s="47">
        <f t="shared" si="50"/>
        <v>2500.1897465432644</v>
      </c>
      <c r="C1279" s="47">
        <v>16800</v>
      </c>
      <c r="D1279" s="47">
        <f t="shared" si="51"/>
        <v>2136.9143132848417</v>
      </c>
      <c r="E1279" s="47">
        <v>1977.5</v>
      </c>
      <c r="F1279" s="170">
        <f>USD_CNY!B1067</f>
        <v>6.7194900000000004</v>
      </c>
      <c r="G1279" s="162">
        <f t="shared" si="52"/>
        <v>-50</v>
      </c>
    </row>
    <row r="1280" spans="1:7">
      <c r="A1280" s="225">
        <v>43567</v>
      </c>
      <c r="B1280" s="47">
        <f t="shared" si="50"/>
        <v>2441.8236445834627</v>
      </c>
      <c r="C1280" s="47">
        <v>16425</v>
      </c>
      <c r="D1280" s="47">
        <f t="shared" si="51"/>
        <v>2087.028756054242</v>
      </c>
      <c r="E1280" s="47">
        <v>1942</v>
      </c>
      <c r="F1280" s="170">
        <f>USD_CNY!B1068</f>
        <v>6.7265300000000003</v>
      </c>
      <c r="G1280" s="162">
        <f t="shared" si="52"/>
        <v>-100</v>
      </c>
    </row>
    <row r="1281" spans="1:7">
      <c r="A1281" s="225">
        <v>43571</v>
      </c>
      <c r="B1281" s="47">
        <f t="shared" si="50"/>
        <v>2462.4779457345858</v>
      </c>
      <c r="C1281" s="47">
        <v>16525</v>
      </c>
      <c r="D1281" s="47">
        <f t="shared" si="51"/>
        <v>2104.6820049013554</v>
      </c>
      <c r="E1281" s="47">
        <v>1932</v>
      </c>
      <c r="F1281" s="170">
        <f>USD_CNY!B1069</f>
        <v>6.7107200000000002</v>
      </c>
      <c r="G1281" s="162">
        <f t="shared" si="52"/>
        <v>-375</v>
      </c>
    </row>
    <row r="1282" spans="1:7">
      <c r="A1282" s="225">
        <v>43572</v>
      </c>
      <c r="B1282" s="47">
        <f t="shared" si="50"/>
        <v>2467.530724857651</v>
      </c>
      <c r="C1282" s="47">
        <v>16550</v>
      </c>
      <c r="D1282" s="47">
        <f t="shared" si="51"/>
        <v>2109.000619536454</v>
      </c>
      <c r="E1282" s="47">
        <v>1942.5</v>
      </c>
      <c r="F1282" s="170">
        <f>USD_CNY!B1070</f>
        <v>6.7071100000000001</v>
      </c>
      <c r="G1282" s="162">
        <f t="shared" si="52"/>
        <v>100</v>
      </c>
    </row>
    <row r="1283" spans="1:7">
      <c r="A1283" s="225">
        <v>43573</v>
      </c>
      <c r="B1283" s="47">
        <f t="shared" si="50"/>
        <v>2465.3506176823912</v>
      </c>
      <c r="C1283" s="47">
        <v>16500</v>
      </c>
      <c r="D1283" s="47">
        <f t="shared" si="51"/>
        <v>2107.1372800704198</v>
      </c>
      <c r="E1283" s="47">
        <v>1930</v>
      </c>
      <c r="F1283" s="170">
        <f>USD_CNY!B1071</f>
        <v>6.6927599999999998</v>
      </c>
      <c r="G1283" s="162">
        <f t="shared" si="52"/>
        <v>25</v>
      </c>
    </row>
    <row r="1284" spans="1:7">
      <c r="A1284" s="225">
        <v>43574</v>
      </c>
      <c r="B1284" s="47">
        <f t="shared" ref="B1284:B1294" si="53">+IF(F1284=0,"",C1284/F1284)</f>
        <v>2469.8064298537665</v>
      </c>
      <c r="C1284" s="47">
        <v>16550</v>
      </c>
      <c r="D1284" s="47">
        <f t="shared" ref="D1284:D1294" si="54">+B1284/1.17</f>
        <v>2110.945666541681</v>
      </c>
      <c r="E1284" s="47">
        <v>1919</v>
      </c>
      <c r="F1284" s="170">
        <f>USD_CNY!B1072</f>
        <v>6.7009299999999996</v>
      </c>
      <c r="G1284" s="162">
        <f t="shared" si="52"/>
        <v>-50</v>
      </c>
    </row>
    <row r="1285" spans="1:7">
      <c r="A1285" s="225">
        <v>43577</v>
      </c>
      <c r="B1285" s="47">
        <f t="shared" si="53"/>
        <v>2474.5907235643649</v>
      </c>
      <c r="C1285" s="47">
        <v>16600</v>
      </c>
      <c r="D1285" s="47">
        <f t="shared" si="54"/>
        <v>2115.0348064652694</v>
      </c>
      <c r="E1285" s="47">
        <v>1919</v>
      </c>
      <c r="F1285" s="170">
        <f>USD_CNY!B1073</f>
        <v>6.7081799999999996</v>
      </c>
      <c r="G1285" s="162">
        <f t="shared" si="52"/>
        <v>50</v>
      </c>
    </row>
    <row r="1286" spans="1:7">
      <c r="A1286" s="225">
        <v>43578</v>
      </c>
      <c r="B1286" s="47">
        <f t="shared" si="53"/>
        <v>2469.0898257113063</v>
      </c>
      <c r="C1286" s="383">
        <v>16575</v>
      </c>
      <c r="D1286" s="47">
        <f t="shared" si="54"/>
        <v>2110.3331843686378</v>
      </c>
      <c r="E1286" s="397">
        <v>1919</v>
      </c>
      <c r="F1286" s="170">
        <f>USD_CNY!B1074</f>
        <v>6.7130000000000001</v>
      </c>
      <c r="G1286" s="162">
        <f t="shared" si="52"/>
        <v>50</v>
      </c>
    </row>
    <row r="1287" spans="1:7">
      <c r="A1287" s="225">
        <v>43579</v>
      </c>
      <c r="B1287" s="47">
        <f t="shared" si="53"/>
        <v>2453.18505192575</v>
      </c>
      <c r="C1287" s="383">
        <v>16500</v>
      </c>
      <c r="D1287" s="47">
        <f t="shared" si="54"/>
        <v>2096.7393606202995</v>
      </c>
      <c r="E1287" s="397">
        <v>1927</v>
      </c>
      <c r="F1287" s="170">
        <f>USD_CNY!B1075</f>
        <v>6.7259500000000001</v>
      </c>
      <c r="G1287" s="162">
        <f t="shared" si="52"/>
        <v>-25</v>
      </c>
    </row>
    <row r="1288" spans="1:7">
      <c r="A1288" s="225">
        <v>43580</v>
      </c>
      <c r="B1288" s="47">
        <f t="shared" si="53"/>
        <v>2461.2218351582756</v>
      </c>
      <c r="C1288" s="383">
        <v>16575</v>
      </c>
      <c r="D1288" s="47">
        <f t="shared" si="54"/>
        <v>2103.6084061181846</v>
      </c>
      <c r="E1288" s="397">
        <v>1905</v>
      </c>
      <c r="F1288" s="170">
        <f>USD_CNY!B1076</f>
        <v>6.7344600000000003</v>
      </c>
      <c r="G1288" s="162">
        <f t="shared" si="52"/>
        <v>-75</v>
      </c>
    </row>
    <row r="1289" spans="1:7">
      <c r="A1289" s="225">
        <v>43581</v>
      </c>
      <c r="B1289" s="47">
        <f t="shared" si="53"/>
        <v>2471.5438465238071</v>
      </c>
      <c r="C1289" s="383">
        <v>16650</v>
      </c>
      <c r="D1289" s="47">
        <f t="shared" si="54"/>
        <v>2112.4306380545363</v>
      </c>
      <c r="E1289" s="397">
        <v>1902</v>
      </c>
      <c r="F1289" s="170">
        <f>USD_CNY!B1077</f>
        <v>6.7366799999999998</v>
      </c>
      <c r="G1289" s="162">
        <f t="shared" si="52"/>
        <v>75</v>
      </c>
    </row>
    <row r="1290" spans="1:7">
      <c r="A1290" s="225">
        <v>43587</v>
      </c>
      <c r="B1290" s="47">
        <f t="shared" si="53"/>
        <v>2482.7764343322333</v>
      </c>
      <c r="C1290" s="383">
        <v>16725</v>
      </c>
      <c r="D1290" s="47">
        <f t="shared" si="54"/>
        <v>2122.0311404549002</v>
      </c>
      <c r="E1290" s="397">
        <v>1885.5</v>
      </c>
      <c r="F1290" s="170">
        <f>USD_CNY!B1078</f>
        <v>6.7364100000000002</v>
      </c>
      <c r="G1290" s="162">
        <f t="shared" si="52"/>
        <v>75</v>
      </c>
    </row>
    <row r="1291" spans="1:7">
      <c r="A1291" s="225">
        <v>43588</v>
      </c>
      <c r="B1291" s="47">
        <f t="shared" si="53"/>
        <v>2480.4272415424475</v>
      </c>
      <c r="C1291" s="383">
        <v>16725</v>
      </c>
      <c r="D1291" s="47">
        <f t="shared" si="54"/>
        <v>2120.0232833696132</v>
      </c>
      <c r="E1291" s="397">
        <v>1859</v>
      </c>
      <c r="F1291" s="170">
        <f>USD_CNY!B1079</f>
        <v>6.7427900000000003</v>
      </c>
      <c r="G1291" s="162">
        <f t="shared" si="52"/>
        <v>75</v>
      </c>
    </row>
    <row r="1292" spans="1:7">
      <c r="A1292" s="225">
        <v>43591</v>
      </c>
      <c r="B1292" s="47">
        <f t="shared" si="53"/>
        <v>2424.6640623161466</v>
      </c>
      <c r="C1292" s="383">
        <v>16485</v>
      </c>
      <c r="D1292" s="47">
        <f t="shared" si="54"/>
        <v>2072.362446424057</v>
      </c>
      <c r="E1292" s="397">
        <v>1880</v>
      </c>
      <c r="F1292" s="170">
        <f>USD_CNY!B1080</f>
        <v>6.7988799999999996</v>
      </c>
      <c r="G1292" s="162">
        <f t="shared" si="52"/>
        <v>0</v>
      </c>
    </row>
    <row r="1293" spans="1:7">
      <c r="A1293" s="225">
        <v>43592</v>
      </c>
      <c r="B1293" s="47">
        <f t="shared" si="53"/>
        <v>2422.9980071025511</v>
      </c>
      <c r="C1293" s="383">
        <v>16450</v>
      </c>
      <c r="D1293" s="47">
        <f t="shared" si="54"/>
        <v>2070.9384676090181</v>
      </c>
      <c r="E1293" s="397">
        <v>1880</v>
      </c>
      <c r="F1293" s="170">
        <f>USD_CNY!B1081</f>
        <v>6.78911</v>
      </c>
      <c r="G1293" s="162">
        <f t="shared" si="52"/>
        <v>-240</v>
      </c>
    </row>
    <row r="1294" spans="1:7">
      <c r="A1294" s="225">
        <v>43593</v>
      </c>
      <c r="B1294" s="47">
        <f t="shared" si="53"/>
        <v>2420.7882705623301</v>
      </c>
      <c r="C1294" s="383">
        <v>16425</v>
      </c>
      <c r="D1294" s="47">
        <f t="shared" si="54"/>
        <v>2069.0498038994274</v>
      </c>
      <c r="E1294" s="397">
        <v>1867</v>
      </c>
      <c r="F1294" s="170">
        <f>USD_CNY!B1082</f>
        <v>6.78498</v>
      </c>
      <c r="G1294" s="162">
        <f t="shared" si="52"/>
        <v>-35</v>
      </c>
    </row>
    <row r="1295" spans="1:7">
      <c r="A1295" s="201"/>
      <c r="B1295" s="47"/>
      <c r="C1295" s="47"/>
      <c r="D1295" s="47"/>
      <c r="E1295" s="47"/>
      <c r="F1295" s="62"/>
    </row>
    <row r="1296" spans="1:7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1"/>
  <sheetViews>
    <sheetView zoomScale="85" zoomScaleNormal="85" workbookViewId="0">
      <pane ySplit="4" topLeftCell="A1277" activePane="bottomLeft" state="frozen"/>
      <selection pane="bottomLeft" activeCell="C1293" sqref="C1293:C1294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14" t="s">
        <v>749</v>
      </c>
      <c r="B1" s="414"/>
      <c r="C1" s="414"/>
      <c r="D1" s="414"/>
      <c r="E1" s="414"/>
      <c r="F1" s="41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15" t="s">
        <v>752</v>
      </c>
      <c r="C3" s="416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94" si="40">+IF(F1204=0,"",C1204/F1204)</f>
        <v>502.68342758347438</v>
      </c>
      <c r="C1204" s="25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94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384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5">
        <v>43565</v>
      </c>
      <c r="B1280" s="20">
        <f t="shared" si="40"/>
        <v>529.95093377622402</v>
      </c>
      <c r="C1280" s="384">
        <v>3561</v>
      </c>
      <c r="D1280" s="20">
        <f t="shared" si="41"/>
        <v>452.94951604805476</v>
      </c>
      <c r="E1280" s="20">
        <v>488.53</v>
      </c>
      <c r="F1280" s="170">
        <f>USD_CNY!B1067</f>
        <v>6.7194900000000004</v>
      </c>
      <c r="G1280" s="184">
        <f t="shared" si="52"/>
        <v>-10</v>
      </c>
    </row>
    <row r="1281" spans="1:7">
      <c r="A1281" s="225">
        <v>43567</v>
      </c>
      <c r="B1281" s="20">
        <f t="shared" si="40"/>
        <v>523.44968356641539</v>
      </c>
      <c r="C1281" s="384">
        <v>3521</v>
      </c>
      <c r="D1281" s="20">
        <f t="shared" si="41"/>
        <v>447.39289193710721</v>
      </c>
      <c r="E1281" s="20">
        <v>481.45499999999998</v>
      </c>
      <c r="F1281" s="170">
        <f>USD_CNY!B1068</f>
        <v>6.7265300000000003</v>
      </c>
      <c r="G1281" s="184">
        <f t="shared" si="52"/>
        <v>-40</v>
      </c>
    </row>
    <row r="1282" spans="1:7">
      <c r="A1282" s="225">
        <v>43571</v>
      </c>
      <c r="B1282" s="20">
        <f t="shared" si="40"/>
        <v>521.40455867626724</v>
      </c>
      <c r="C1282" s="384">
        <v>3499</v>
      </c>
      <c r="D1282" s="20">
        <f t="shared" si="41"/>
        <v>445.64492194552759</v>
      </c>
      <c r="E1282" s="20">
        <v>481.94</v>
      </c>
      <c r="F1282" s="170">
        <f>USD_CNY!B1069</f>
        <v>6.7107200000000002</v>
      </c>
      <c r="G1282" s="184">
        <f t="shared" si="52"/>
        <v>-22</v>
      </c>
    </row>
    <row r="1283" spans="1:7">
      <c r="A1283" s="225">
        <v>43572</v>
      </c>
      <c r="B1283" s="20">
        <f t="shared" si="40"/>
        <v>521.98338777804452</v>
      </c>
      <c r="C1283" s="384">
        <v>3501</v>
      </c>
      <c r="D1283" s="20">
        <f t="shared" si="41"/>
        <v>446.13964767354236</v>
      </c>
      <c r="E1283" s="20">
        <v>482.90499999999997</v>
      </c>
      <c r="F1283" s="170">
        <f>USD_CNY!B1070</f>
        <v>6.7071100000000001</v>
      </c>
      <c r="G1283" s="184">
        <f t="shared" si="52"/>
        <v>2</v>
      </c>
    </row>
    <row r="1284" spans="1:7">
      <c r="A1284" s="225">
        <v>43573</v>
      </c>
      <c r="B1284" s="20">
        <f t="shared" si="40"/>
        <v>523.10257651551831</v>
      </c>
      <c r="C1284" s="384">
        <v>3501</v>
      </c>
      <c r="D1284" s="20">
        <f t="shared" si="41"/>
        <v>447.0962192440328</v>
      </c>
      <c r="E1284" s="20">
        <v>481.61500000000001</v>
      </c>
      <c r="F1284" s="170">
        <f>USD_CNY!B1071</f>
        <v>6.6927599999999998</v>
      </c>
      <c r="G1284" s="184">
        <f t="shared" si="52"/>
        <v>0</v>
      </c>
    </row>
    <row r="1285" spans="1:7">
      <c r="A1285" s="225">
        <v>43577</v>
      </c>
      <c r="B1285" s="20">
        <f t="shared" si="40"/>
        <v>524.40482142031033</v>
      </c>
      <c r="C1285" s="384">
        <v>3514</v>
      </c>
      <c r="D1285" s="20">
        <f t="shared" si="41"/>
        <v>448.20924907718836</v>
      </c>
      <c r="E1285" s="391">
        <v>483.70499999999998</v>
      </c>
      <c r="F1285" s="170">
        <f>USD_CNY!B1072</f>
        <v>6.7009299999999996</v>
      </c>
      <c r="G1285" s="184">
        <f t="shared" si="52"/>
        <v>13</v>
      </c>
    </row>
    <row r="1286" spans="1:7">
      <c r="A1286" s="225">
        <v>43578</v>
      </c>
      <c r="B1286" s="20">
        <f t="shared" si="40"/>
        <v>524.58341904957831</v>
      </c>
      <c r="C1286" s="384">
        <v>3519</v>
      </c>
      <c r="D1286" s="20">
        <f t="shared" si="41"/>
        <v>448.36189662357123</v>
      </c>
      <c r="E1286" s="391">
        <v>483.71</v>
      </c>
      <c r="F1286" s="170">
        <f>USD_CNY!B1073</f>
        <v>6.7081799999999996</v>
      </c>
      <c r="G1286" s="184">
        <f t="shared" si="52"/>
        <v>5</v>
      </c>
    </row>
    <row r="1287" spans="1:7">
      <c r="A1287" s="225">
        <v>43579</v>
      </c>
      <c r="B1287" s="20">
        <f t="shared" si="40"/>
        <v>518.24817518248176</v>
      </c>
      <c r="C1287" s="384">
        <v>3479</v>
      </c>
      <c r="D1287" s="20">
        <f t="shared" si="41"/>
        <v>442.94715827562544</v>
      </c>
      <c r="E1287" s="391">
        <v>476.95499999999998</v>
      </c>
      <c r="F1287" s="170">
        <f>USD_CNY!B1074</f>
        <v>6.7130000000000001</v>
      </c>
      <c r="G1287" s="184">
        <f t="shared" si="52"/>
        <v>-40</v>
      </c>
    </row>
    <row r="1288" spans="1:7">
      <c r="A1288" s="225">
        <v>43580</v>
      </c>
      <c r="B1288" s="20">
        <f t="shared" si="40"/>
        <v>520.22390889019391</v>
      </c>
      <c r="C1288" s="384">
        <v>3499</v>
      </c>
      <c r="D1288" s="20">
        <f t="shared" si="41"/>
        <v>444.63581956426833</v>
      </c>
      <c r="E1288" s="391">
        <v>480.815</v>
      </c>
      <c r="F1288" s="170">
        <f>USD_CNY!B1075</f>
        <v>6.7259500000000001</v>
      </c>
      <c r="G1288" s="184">
        <f t="shared" si="52"/>
        <v>20</v>
      </c>
    </row>
    <row r="1289" spans="1:7">
      <c r="A1289" s="225">
        <v>43581</v>
      </c>
      <c r="B1289" s="20">
        <f t="shared" si="40"/>
        <v>521.79387805406816</v>
      </c>
      <c r="C1289" s="384">
        <v>3514</v>
      </c>
      <c r="D1289" s="20">
        <f t="shared" si="41"/>
        <v>445.97767355048563</v>
      </c>
      <c r="E1289" s="391">
        <v>481.45499999999998</v>
      </c>
      <c r="F1289" s="170">
        <f>USD_CNY!B1076</f>
        <v>6.7344600000000003</v>
      </c>
      <c r="G1289" s="184">
        <f t="shared" si="52"/>
        <v>15</v>
      </c>
    </row>
    <row r="1290" spans="1:7">
      <c r="A1290" s="225">
        <v>43587</v>
      </c>
      <c r="B1290" s="20">
        <f t="shared" si="40"/>
        <v>520.43439795270081</v>
      </c>
      <c r="C1290" s="384">
        <v>3506</v>
      </c>
      <c r="D1290" s="20">
        <f t="shared" si="41"/>
        <v>444.81572474589814</v>
      </c>
      <c r="E1290" s="391">
        <v>471.01</v>
      </c>
      <c r="F1290" s="170">
        <f>USD_CNY!B1077</f>
        <v>6.7366799999999998</v>
      </c>
      <c r="G1290" s="184">
        <f t="shared" si="52"/>
        <v>-8</v>
      </c>
    </row>
    <row r="1291" spans="1:7">
      <c r="A1291" s="225">
        <v>43588</v>
      </c>
      <c r="B1291" s="20">
        <f t="shared" si="40"/>
        <v>520.45525732548936</v>
      </c>
      <c r="C1291" s="384">
        <v>3506</v>
      </c>
      <c r="D1291" s="20">
        <f t="shared" si="41"/>
        <v>444.83355326964903</v>
      </c>
      <c r="E1291" s="391">
        <v>469.24</v>
      </c>
      <c r="F1291" s="170">
        <f>USD_CNY!B1078</f>
        <v>6.7364100000000002</v>
      </c>
      <c r="G1291" s="184">
        <f t="shared" si="52"/>
        <v>0</v>
      </c>
    </row>
    <row r="1292" spans="1:7">
      <c r="A1292" s="225">
        <v>43591</v>
      </c>
      <c r="B1292" s="20">
        <f t="shared" si="40"/>
        <v>521.44587032964102</v>
      </c>
      <c r="C1292" s="384">
        <v>3516</v>
      </c>
      <c r="D1292" s="20">
        <f t="shared" si="41"/>
        <v>445.68023105097524</v>
      </c>
      <c r="E1292" s="391">
        <v>478.72500000000002</v>
      </c>
      <c r="F1292" s="170">
        <f>USD_CNY!B1079</f>
        <v>6.7427900000000003</v>
      </c>
      <c r="G1292" s="184">
        <f t="shared" si="52"/>
        <v>10</v>
      </c>
    </row>
    <row r="1293" spans="1:7">
      <c r="A1293" s="225">
        <v>43592</v>
      </c>
      <c r="B1293" s="20">
        <f t="shared" si="40"/>
        <v>516.26150189442967</v>
      </c>
      <c r="C1293" s="384">
        <v>3510</v>
      </c>
      <c r="D1293" s="20">
        <f t="shared" si="41"/>
        <v>441.249146918316</v>
      </c>
      <c r="E1293" s="391">
        <v>478.40499999999997</v>
      </c>
      <c r="F1293" s="170">
        <f>USD_CNY!B1080</f>
        <v>6.7988799999999996</v>
      </c>
      <c r="G1293" s="184">
        <f t="shared" si="52"/>
        <v>-6</v>
      </c>
    </row>
    <row r="1294" spans="1:7">
      <c r="A1294" s="225">
        <v>43593</v>
      </c>
      <c r="B1294" s="20">
        <f t="shared" si="40"/>
        <v>518.62467981812051</v>
      </c>
      <c r="C1294" s="384">
        <v>3521</v>
      </c>
      <c r="D1294" s="20">
        <f t="shared" si="41"/>
        <v>443.26895710950475</v>
      </c>
      <c r="E1294" s="20">
        <v>478.88499999999999</v>
      </c>
      <c r="F1294" s="170">
        <f>USD_CNY!B1081</f>
        <v>6.78911</v>
      </c>
      <c r="G1294" s="184">
        <f t="shared" si="52"/>
        <v>11</v>
      </c>
    </row>
    <row r="1295" spans="1:7">
      <c r="A1295" s="224"/>
      <c r="B1295" s="20"/>
      <c r="C1295" s="257"/>
      <c r="D1295" s="20"/>
      <c r="E1295" s="20"/>
      <c r="F1295" s="58"/>
    </row>
    <row r="1296" spans="1:7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6"/>
      <c r="B1394" s="99"/>
      <c r="C1394" s="261"/>
      <c r="D1394" s="99"/>
      <c r="E1394" s="99"/>
      <c r="F1394" s="60"/>
    </row>
    <row r="1395" spans="1:6">
      <c r="F1395" s="54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91"/>
  <sheetViews>
    <sheetView zoomScale="85" zoomScaleNormal="85" workbookViewId="0">
      <pane ySplit="4" topLeftCell="A1274" activePane="bottomLeft" state="frozen"/>
      <selection pane="bottomLeft" activeCell="B1290" sqref="B1290:B1291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17" t="s">
        <v>749</v>
      </c>
      <c r="B1" s="417"/>
      <c r="C1" s="417"/>
      <c r="D1" s="417"/>
      <c r="E1" s="417"/>
      <c r="F1" s="41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2719.2869848239993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91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91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91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  <row r="1277" spans="1:7">
      <c r="A1277" s="225">
        <v>43565</v>
      </c>
      <c r="B1277" s="3">
        <f t="shared" si="40"/>
        <v>3387.1618232931364</v>
      </c>
      <c r="C1277" s="258">
        <v>22760</v>
      </c>
      <c r="D1277" s="3">
        <f t="shared" si="51"/>
        <v>2895.0101053787494</v>
      </c>
      <c r="E1277" s="258">
        <v>2936</v>
      </c>
      <c r="F1277" s="170">
        <f>USD_CNY!B1067</f>
        <v>6.7194900000000004</v>
      </c>
      <c r="G1277" s="184">
        <f t="shared" si="50"/>
        <v>10</v>
      </c>
    </row>
    <row r="1278" spans="1:7">
      <c r="A1278" s="225">
        <v>43567</v>
      </c>
      <c r="B1278" s="3">
        <f t="shared" si="40"/>
        <v>3364.2903547594374</v>
      </c>
      <c r="C1278" s="258">
        <v>22630</v>
      </c>
      <c r="D1278" s="3">
        <f t="shared" si="51"/>
        <v>2875.461841674733</v>
      </c>
      <c r="E1278" s="258">
        <v>2980</v>
      </c>
      <c r="F1278" s="170">
        <f>USD_CNY!B1068</f>
        <v>6.7265300000000003</v>
      </c>
      <c r="G1278" s="184">
        <f t="shared" si="50"/>
        <v>-130</v>
      </c>
    </row>
    <row r="1279" spans="1:7">
      <c r="A1279" s="225">
        <v>43571</v>
      </c>
      <c r="B1279" s="3">
        <f t="shared" si="40"/>
        <v>3340.9231796290114</v>
      </c>
      <c r="C1279" s="258">
        <v>22420</v>
      </c>
      <c r="D1279" s="3">
        <f t="shared" si="51"/>
        <v>2855.4898971188136</v>
      </c>
      <c r="E1279" s="258">
        <v>3000</v>
      </c>
      <c r="F1279" s="170">
        <f>USD_CNY!B1069</f>
        <v>6.7107200000000002</v>
      </c>
      <c r="G1279" s="184">
        <f t="shared" si="50"/>
        <v>-210</v>
      </c>
    </row>
    <row r="1280" spans="1:7">
      <c r="A1280" s="225">
        <v>43572</v>
      </c>
      <c r="B1280" s="3">
        <f t="shared" si="40"/>
        <v>3299.483682241681</v>
      </c>
      <c r="C1280" s="258">
        <v>22130</v>
      </c>
      <c r="D1280" s="3">
        <f t="shared" si="51"/>
        <v>2820.0715232834882</v>
      </c>
      <c r="E1280" s="258">
        <v>2919.5</v>
      </c>
      <c r="F1280" s="170">
        <f>USD_CNY!B1070</f>
        <v>6.7071100000000001</v>
      </c>
      <c r="G1280" s="184">
        <f t="shared" si="50"/>
        <v>-290</v>
      </c>
    </row>
    <row r="1281" spans="1:7">
      <c r="A1281" s="225">
        <v>43573</v>
      </c>
      <c r="B1281" s="3">
        <f t="shared" si="40"/>
        <v>3276.6750936833237</v>
      </c>
      <c r="C1281" s="258">
        <v>21930</v>
      </c>
      <c r="D1281" s="3">
        <f t="shared" si="51"/>
        <v>2800.5770031481402</v>
      </c>
      <c r="E1281" s="258">
        <v>2927</v>
      </c>
      <c r="F1281" s="170">
        <f>USD_CNY!B1071</f>
        <v>6.6927599999999998</v>
      </c>
      <c r="G1281" s="184">
        <f t="shared" si="50"/>
        <v>-200</v>
      </c>
    </row>
    <row r="1282" spans="1:7">
      <c r="A1282" s="225">
        <v>43577</v>
      </c>
      <c r="B1282" s="3">
        <f t="shared" si="40"/>
        <v>3277.1570513346655</v>
      </c>
      <c r="C1282" s="385">
        <v>21960</v>
      </c>
      <c r="D1282" s="3">
        <f t="shared" si="51"/>
        <v>2800.9889327646715</v>
      </c>
      <c r="E1282" s="258">
        <v>2854</v>
      </c>
      <c r="F1282" s="170">
        <f>USD_CNY!B1072</f>
        <v>6.7009299999999996</v>
      </c>
      <c r="G1282" s="184">
        <f t="shared" si="50"/>
        <v>30</v>
      </c>
    </row>
    <row r="1283" spans="1:7">
      <c r="A1283" s="225">
        <v>43578</v>
      </c>
      <c r="B1283" s="3">
        <f t="shared" si="40"/>
        <v>3267.6523289476431</v>
      </c>
      <c r="C1283" s="385">
        <v>21920</v>
      </c>
      <c r="D1283" s="3">
        <f t="shared" si="51"/>
        <v>2792.865238416789</v>
      </c>
      <c r="E1283" s="392">
        <v>2854</v>
      </c>
      <c r="F1283" s="170">
        <f>USD_CNY!B1073</f>
        <v>6.7081799999999996</v>
      </c>
      <c r="G1283" s="184">
        <f t="shared" si="50"/>
        <v>-40</v>
      </c>
    </row>
    <row r="1284" spans="1:7">
      <c r="A1284" s="225">
        <v>43579</v>
      </c>
      <c r="B1284" s="3">
        <f t="shared" si="40"/>
        <v>3241.4717711902281</v>
      </c>
      <c r="C1284" s="385">
        <v>21760</v>
      </c>
      <c r="D1284" s="3">
        <f t="shared" si="51"/>
        <v>2770.4886933249813</v>
      </c>
      <c r="E1284" s="392">
        <v>2882</v>
      </c>
      <c r="F1284" s="170">
        <f>USD_CNY!B1074</f>
        <v>6.7130000000000001</v>
      </c>
      <c r="G1284" s="184">
        <f t="shared" si="50"/>
        <v>-160</v>
      </c>
    </row>
    <row r="1285" spans="1:7">
      <c r="A1285" s="225">
        <v>43580</v>
      </c>
      <c r="B1285" s="3">
        <f t="shared" si="40"/>
        <v>3230.7703744452456</v>
      </c>
      <c r="C1285" s="385">
        <v>21730</v>
      </c>
      <c r="D1285" s="3">
        <f t="shared" si="51"/>
        <v>2761.3422003805517</v>
      </c>
      <c r="E1285" s="392">
        <v>2859</v>
      </c>
      <c r="F1285" s="170">
        <f>USD_CNY!B1075</f>
        <v>6.7259500000000001</v>
      </c>
      <c r="G1285" s="184">
        <f t="shared" si="50"/>
        <v>-30</v>
      </c>
    </row>
    <row r="1286" spans="1:7">
      <c r="A1286" s="225">
        <v>43581</v>
      </c>
      <c r="B1286" s="3">
        <f t="shared" si="40"/>
        <v>3229.6576117461532</v>
      </c>
      <c r="C1286" s="385">
        <v>21750</v>
      </c>
      <c r="D1286" s="3">
        <f t="shared" si="51"/>
        <v>2760.3911211505583</v>
      </c>
      <c r="E1286" s="392">
        <v>2870</v>
      </c>
      <c r="F1286" s="170">
        <f>USD_CNY!B1076</f>
        <v>6.7344600000000003</v>
      </c>
      <c r="G1286" s="184">
        <f t="shared" si="50"/>
        <v>20</v>
      </c>
    </row>
    <row r="1287" spans="1:7">
      <c r="A1287" s="225">
        <v>43587</v>
      </c>
      <c r="B1287" s="3">
        <f t="shared" si="40"/>
        <v>3258.2815273992533</v>
      </c>
      <c r="C1287" s="385">
        <v>21950</v>
      </c>
      <c r="D1287" s="3">
        <f t="shared" si="51"/>
        <v>2784.8560063241484</v>
      </c>
      <c r="E1287" s="392">
        <v>2906</v>
      </c>
      <c r="F1287" s="170">
        <f>USD_CNY!B1077</f>
        <v>6.7366799999999998</v>
      </c>
      <c r="G1287" s="184">
        <f t="shared" si="50"/>
        <v>200</v>
      </c>
    </row>
    <row r="1288" spans="1:7">
      <c r="A1288" s="225">
        <v>43588</v>
      </c>
      <c r="B1288" s="3">
        <f t="shared" si="40"/>
        <v>3258.4121215899863</v>
      </c>
      <c r="C1288" s="385">
        <v>21950</v>
      </c>
      <c r="D1288" s="3">
        <f t="shared" si="51"/>
        <v>2784.967625290587</v>
      </c>
      <c r="E1288" s="392">
        <v>2832</v>
      </c>
      <c r="F1288" s="170">
        <f>USD_CNY!B1078</f>
        <v>6.7364100000000002</v>
      </c>
      <c r="G1288" s="184">
        <f t="shared" si="50"/>
        <v>0</v>
      </c>
    </row>
    <row r="1289" spans="1:7">
      <c r="A1289" s="225">
        <v>43591</v>
      </c>
      <c r="B1289" s="3">
        <f t="shared" si="40"/>
        <v>3210.8370570639154</v>
      </c>
      <c r="C1289" s="385">
        <v>21650</v>
      </c>
      <c r="D1289" s="3">
        <f t="shared" si="51"/>
        <v>2744.3051769777057</v>
      </c>
      <c r="E1289" s="392">
        <v>2867</v>
      </c>
      <c r="F1289" s="170">
        <f>USD_CNY!B1079</f>
        <v>6.7427900000000003</v>
      </c>
      <c r="G1289" s="184">
        <f t="shared" si="50"/>
        <v>-300</v>
      </c>
    </row>
    <row r="1290" spans="1:7">
      <c r="A1290" s="225">
        <v>43592</v>
      </c>
      <c r="B1290" s="3">
        <f t="shared" si="40"/>
        <v>3203.4688066269741</v>
      </c>
      <c r="C1290" s="385">
        <v>21780</v>
      </c>
      <c r="D1290" s="3">
        <f t="shared" si="51"/>
        <v>2738.007527031602</v>
      </c>
      <c r="E1290" s="258">
        <v>2867</v>
      </c>
      <c r="F1290" s="170">
        <f>USD_CNY!B1080</f>
        <v>6.7988799999999996</v>
      </c>
      <c r="G1290" s="184">
        <f t="shared" si="50"/>
        <v>130</v>
      </c>
    </row>
    <row r="1291" spans="1:7">
      <c r="A1291" s="225">
        <v>43593</v>
      </c>
      <c r="B1291" s="3">
        <f t="shared" si="40"/>
        <v>3181.5657722440792</v>
      </c>
      <c r="C1291" s="258">
        <v>21600</v>
      </c>
      <c r="D1291" s="3">
        <f t="shared" si="51"/>
        <v>2719.2869848239993</v>
      </c>
      <c r="E1291" s="258">
        <v>2835</v>
      </c>
      <c r="F1291" s="170">
        <f>USD_CNY!B1081</f>
        <v>6.78911</v>
      </c>
      <c r="G1291" s="184">
        <f t="shared" si="50"/>
        <v>-180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8"/>
  <sheetViews>
    <sheetView zoomScale="115" zoomScaleNormal="115" workbookViewId="0">
      <pane ySplit="5" topLeftCell="A824" activePane="bottomLeft" state="frozen"/>
      <selection pane="bottomLeft" activeCell="B837" sqref="B837:B838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38" si="28">+IF(F731=0,"",C731/F731)</f>
        <v>14764.542141360806</v>
      </c>
      <c r="C731" s="288">
        <v>102900</v>
      </c>
      <c r="D731" s="110">
        <f t="shared" ref="D731:D838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34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  <row r="824" spans="1:7">
      <c r="A824" s="350">
        <v>43565</v>
      </c>
      <c r="B824" s="106">
        <f t="shared" si="28"/>
        <v>15440.159893087122</v>
      </c>
      <c r="C824" s="290">
        <v>103750</v>
      </c>
      <c r="D824" s="106">
        <f t="shared" si="29"/>
        <v>13196.717857339421</v>
      </c>
      <c r="E824" s="290">
        <v>13165</v>
      </c>
      <c r="F824" s="177">
        <f>USD_CNY!B1067</f>
        <v>6.7194900000000004</v>
      </c>
      <c r="G824" s="106">
        <f t="shared" si="43"/>
        <v>800</v>
      </c>
    </row>
    <row r="825" spans="1:7">
      <c r="A825" s="350">
        <v>43567</v>
      </c>
      <c r="B825" s="106">
        <f t="shared" si="28"/>
        <v>15096.937053726066</v>
      </c>
      <c r="C825" s="290">
        <v>101550</v>
      </c>
      <c r="D825" s="106">
        <f t="shared" si="29"/>
        <v>12903.365003184672</v>
      </c>
      <c r="E825" s="290">
        <v>13020</v>
      </c>
      <c r="F825" s="177">
        <f>USD_CNY!B1068</f>
        <v>6.7265300000000003</v>
      </c>
      <c r="G825" s="106">
        <f t="shared" si="43"/>
        <v>-2200</v>
      </c>
    </row>
    <row r="826" spans="1:7">
      <c r="A826" s="350">
        <v>43571</v>
      </c>
      <c r="B826" s="106">
        <f t="shared" si="28"/>
        <v>15244.265890992323</v>
      </c>
      <c r="C826" s="290">
        <v>102300</v>
      </c>
      <c r="D826" s="106">
        <f t="shared" si="29"/>
        <v>13029.287086318225</v>
      </c>
      <c r="E826" s="290">
        <v>12855</v>
      </c>
      <c r="F826" s="177">
        <f>USD_CNY!B1069</f>
        <v>6.7107200000000002</v>
      </c>
      <c r="G826" s="106">
        <f t="shared" si="43"/>
        <v>750</v>
      </c>
    </row>
    <row r="827" spans="1:7">
      <c r="A827" s="350">
        <v>43572</v>
      </c>
      <c r="B827" s="106">
        <f t="shared" si="28"/>
        <v>15319.563865808075</v>
      </c>
      <c r="C827" s="290">
        <v>102750</v>
      </c>
      <c r="D827" s="106">
        <f t="shared" si="29"/>
        <v>13093.644329750492</v>
      </c>
      <c r="E827" s="290">
        <v>12970</v>
      </c>
      <c r="F827" s="177">
        <f>USD_CNY!B1070</f>
        <v>6.7071100000000001</v>
      </c>
      <c r="G827" s="106">
        <f t="shared" si="43"/>
        <v>450</v>
      </c>
    </row>
    <row r="828" spans="1:7">
      <c r="A828" s="350">
        <v>43573</v>
      </c>
      <c r="B828" s="106">
        <f t="shared" si="28"/>
        <v>15180.583197365511</v>
      </c>
      <c r="C828" s="290">
        <v>101600</v>
      </c>
      <c r="D828" s="106">
        <f t="shared" si="29"/>
        <v>12974.857433645737</v>
      </c>
      <c r="E828" s="290">
        <v>12950</v>
      </c>
      <c r="F828" s="177">
        <f>USD_CNY!B1071</f>
        <v>6.6927599999999998</v>
      </c>
      <c r="G828" s="106">
        <f t="shared" si="43"/>
        <v>-1150</v>
      </c>
    </row>
    <row r="829" spans="1:7">
      <c r="A829" s="350">
        <v>43577</v>
      </c>
      <c r="B829" s="106">
        <f t="shared" si="28"/>
        <v>15139.689565478226</v>
      </c>
      <c r="C829" s="387">
        <v>101450</v>
      </c>
      <c r="D829" s="106">
        <f t="shared" si="29"/>
        <v>12939.905611519851</v>
      </c>
      <c r="E829" s="393">
        <v>12630</v>
      </c>
      <c r="F829" s="177">
        <f>USD_CNY!B1072</f>
        <v>6.7009299999999996</v>
      </c>
      <c r="G829" s="106">
        <f t="shared" si="43"/>
        <v>-150</v>
      </c>
    </row>
    <row r="830" spans="1:7">
      <c r="A830" s="350">
        <v>43578</v>
      </c>
      <c r="B830" s="106">
        <f t="shared" si="28"/>
        <v>14936.98737958731</v>
      </c>
      <c r="C830" s="387">
        <v>100200</v>
      </c>
      <c r="D830" s="106">
        <f t="shared" si="29"/>
        <v>12766.655879989155</v>
      </c>
      <c r="E830" s="393">
        <v>12630</v>
      </c>
      <c r="F830" s="177">
        <f>USD_CNY!B1073</f>
        <v>6.7081799999999996</v>
      </c>
      <c r="G830" s="106">
        <f t="shared" si="43"/>
        <v>-1250</v>
      </c>
    </row>
    <row r="831" spans="1:7">
      <c r="A831" s="350">
        <v>43579</v>
      </c>
      <c r="B831" s="106">
        <f t="shared" si="28"/>
        <v>14848.056010725459</v>
      </c>
      <c r="C831" s="387">
        <v>99675</v>
      </c>
      <c r="D831" s="106">
        <f t="shared" si="29"/>
        <v>12690.646163013213</v>
      </c>
      <c r="E831" s="393">
        <v>12490</v>
      </c>
      <c r="F831" s="177">
        <f>USD_CNY!B1074</f>
        <v>6.7130000000000001</v>
      </c>
      <c r="G831" s="106">
        <f t="shared" si="43"/>
        <v>-525</v>
      </c>
    </row>
    <row r="832" spans="1:7">
      <c r="A832" s="350">
        <v>43580</v>
      </c>
      <c r="B832" s="106">
        <f t="shared" si="28"/>
        <v>14849.203458247533</v>
      </c>
      <c r="C832" s="387">
        <v>99875</v>
      </c>
      <c r="D832" s="106">
        <f t="shared" si="29"/>
        <v>12691.626887391056</v>
      </c>
      <c r="E832" s="393">
        <v>12340</v>
      </c>
      <c r="F832" s="177">
        <f>USD_CNY!B1075</f>
        <v>6.7259500000000001</v>
      </c>
      <c r="G832" s="106">
        <f t="shared" si="43"/>
        <v>200</v>
      </c>
    </row>
    <row r="833" spans="1:7">
      <c r="A833" s="350">
        <v>43581</v>
      </c>
      <c r="B833" s="106">
        <f t="shared" si="28"/>
        <v>14849.000513775418</v>
      </c>
      <c r="C833" s="387">
        <v>100000</v>
      </c>
      <c r="D833" s="106">
        <f t="shared" si="29"/>
        <v>12691.453430577281</v>
      </c>
      <c r="E833" s="393">
        <v>12270</v>
      </c>
      <c r="F833" s="177">
        <f>USD_CNY!B1076</f>
        <v>6.7344600000000003</v>
      </c>
      <c r="G833" s="106">
        <f t="shared" si="43"/>
        <v>125</v>
      </c>
    </row>
    <row r="834" spans="1:7">
      <c r="A834" s="350">
        <v>43587</v>
      </c>
      <c r="B834" s="106">
        <f t="shared" si="28"/>
        <v>14781.019730787273</v>
      </c>
      <c r="C834" s="387">
        <v>99575</v>
      </c>
      <c r="D834" s="106">
        <f t="shared" si="29"/>
        <v>12633.35019725408</v>
      </c>
      <c r="E834" s="393">
        <v>12130</v>
      </c>
      <c r="F834" s="177">
        <f>USD_CNY!B1077</f>
        <v>6.7366799999999998</v>
      </c>
      <c r="G834" s="106">
        <f t="shared" si="43"/>
        <v>-425</v>
      </c>
    </row>
    <row r="835" spans="1:7">
      <c r="A835" s="350">
        <v>43588</v>
      </c>
      <c r="B835" s="106">
        <f t="shared" si="28"/>
        <v>14781.612164342729</v>
      </c>
      <c r="C835" s="387">
        <v>99575</v>
      </c>
      <c r="D835" s="106">
        <f t="shared" si="29"/>
        <v>12633.856550720282</v>
      </c>
      <c r="E835" s="393">
        <v>12125</v>
      </c>
      <c r="F835" s="177">
        <f>USD_CNY!B1078</f>
        <v>6.7364100000000002</v>
      </c>
      <c r="G835" s="106">
        <f>+C835-C834</f>
        <v>0</v>
      </c>
    </row>
    <row r="836" spans="1:7">
      <c r="A836" s="350">
        <v>43591</v>
      </c>
      <c r="B836" s="106">
        <f t="shared" si="28"/>
        <v>14548.87368581848</v>
      </c>
      <c r="C836" s="387">
        <v>98100</v>
      </c>
      <c r="D836" s="106">
        <f t="shared" si="29"/>
        <v>12434.93477420383</v>
      </c>
      <c r="E836" s="393">
        <v>12170</v>
      </c>
      <c r="F836" s="177">
        <f>USD_CNY!B1079</f>
        <v>6.7427900000000003</v>
      </c>
      <c r="G836" s="106">
        <f>+C836-C835</f>
        <v>-1475</v>
      </c>
    </row>
    <row r="837" spans="1:7">
      <c r="A837" s="350">
        <v>43592</v>
      </c>
      <c r="B837" s="106">
        <f t="shared" si="28"/>
        <v>14485.474078083449</v>
      </c>
      <c r="C837" s="387">
        <v>98485</v>
      </c>
      <c r="D837" s="106">
        <f t="shared" si="29"/>
        <v>12380.747075285</v>
      </c>
      <c r="E837" s="393">
        <v>12170</v>
      </c>
      <c r="F837" s="177">
        <f>USD_CNY!B1080</f>
        <v>6.7988799999999996</v>
      </c>
      <c r="G837" s="106">
        <f>+C837-C836</f>
        <v>385</v>
      </c>
    </row>
    <row r="838" spans="1:7">
      <c r="A838" s="350">
        <v>43593</v>
      </c>
      <c r="B838" s="106">
        <f t="shared" si="28"/>
        <v>14479.070157944119</v>
      </c>
      <c r="C838" s="387">
        <v>98300</v>
      </c>
      <c r="D838" s="106">
        <f t="shared" si="29"/>
        <v>12375.273639268478</v>
      </c>
      <c r="E838" s="290">
        <v>12050</v>
      </c>
      <c r="F838" s="177">
        <f>USD_CNY!B1081</f>
        <v>6.78911</v>
      </c>
      <c r="G838" s="106">
        <f>+C838-C837</f>
        <v>-185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66"/>
  <sheetViews>
    <sheetView workbookViewId="0">
      <pane xSplit="1" ySplit="5" topLeftCell="B162" activePane="bottomRight" state="frozen"/>
      <selection pane="topRight" activeCell="B1" sqref="B1"/>
      <selection pane="bottomLeft" activeCell="A6" sqref="A6"/>
      <selection pane="bottomRight" activeCell="A165" sqref="A165:A166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  <row r="148" spans="1:1">
      <c r="A148" s="350">
        <v>43565</v>
      </c>
    </row>
    <row r="149" spans="1:1">
      <c r="A149" s="350">
        <v>43566</v>
      </c>
    </row>
    <row r="150" spans="1:1">
      <c r="A150" s="350">
        <v>43567</v>
      </c>
    </row>
    <row r="151" spans="1:1">
      <c r="A151" s="350">
        <v>43571</v>
      </c>
    </row>
    <row r="152" spans="1:1">
      <c r="A152" s="350">
        <v>43572</v>
      </c>
    </row>
    <row r="153" spans="1:1">
      <c r="A153" s="350">
        <v>43573</v>
      </c>
    </row>
    <row r="154" spans="1:1">
      <c r="A154" s="350">
        <v>43574</v>
      </c>
    </row>
    <row r="155" spans="1:1">
      <c r="A155" s="350">
        <v>43577</v>
      </c>
    </row>
    <row r="156" spans="1:1">
      <c r="A156" s="350">
        <v>43578</v>
      </c>
    </row>
    <row r="157" spans="1:1">
      <c r="A157" s="350">
        <v>43579</v>
      </c>
    </row>
    <row r="158" spans="1:1">
      <c r="A158" s="350">
        <v>43580</v>
      </c>
    </row>
    <row r="159" spans="1:1">
      <c r="A159" s="350">
        <v>43581</v>
      </c>
    </row>
    <row r="160" spans="1:1">
      <c r="A160" s="350">
        <v>43587</v>
      </c>
    </row>
    <row r="161" spans="1:1">
      <c r="A161" s="350">
        <v>43588</v>
      </c>
    </row>
    <row r="162" spans="1:1">
      <c r="A162" s="350">
        <v>43589</v>
      </c>
    </row>
    <row r="163" spans="1:1">
      <c r="A163" s="350">
        <v>43590</v>
      </c>
    </row>
    <row r="164" spans="1:1">
      <c r="A164" s="350">
        <v>43591</v>
      </c>
    </row>
    <row r="165" spans="1:1">
      <c r="A165" s="350">
        <v>43592</v>
      </c>
    </row>
    <row r="166" spans="1:1">
      <c r="A166" s="350">
        <v>43593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0"/>
  <sheetViews>
    <sheetView workbookViewId="0">
      <pane xSplit="1" ySplit="5" topLeftCell="B153" activePane="bottomRight" state="frozen"/>
      <selection pane="topRight" activeCell="B1" sqref="B1"/>
      <selection pane="bottomLeft" activeCell="A6" sqref="A6"/>
      <selection pane="bottomRight" activeCell="J160" sqref="J160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60" si="14">+IF(F54=0,"",C54/F54)</f>
        <v>672.94171664705709</v>
      </c>
      <c r="C54" s="335">
        <v>4690</v>
      </c>
      <c r="D54" s="358">
        <f t="shared" ref="D54:D160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  <row r="147" spans="1:6">
      <c r="A147" s="350">
        <v>43565</v>
      </c>
      <c r="B147" s="357">
        <f t="shared" si="14"/>
        <v>607.93304253745441</v>
      </c>
      <c r="C147" s="389">
        <v>4085</v>
      </c>
      <c r="D147" s="357">
        <f t="shared" si="15"/>
        <v>519.60089105765337</v>
      </c>
      <c r="E147" s="371">
        <v>484</v>
      </c>
      <c r="F147" s="359">
        <f>USD_CNY!B1067</f>
        <v>6.7194900000000004</v>
      </c>
    </row>
    <row r="148" spans="1:6">
      <c r="A148" s="350">
        <v>43567</v>
      </c>
      <c r="B148" s="357">
        <f t="shared" si="14"/>
        <v>606.5534532663944</v>
      </c>
      <c r="C148" s="389">
        <v>4080</v>
      </c>
      <c r="D148" s="357">
        <f t="shared" si="15"/>
        <v>518.42175492854221</v>
      </c>
      <c r="E148" s="371">
        <v>478</v>
      </c>
      <c r="F148" s="359">
        <f>USD_CNY!B1068</f>
        <v>6.7265300000000003</v>
      </c>
    </row>
    <row r="149" spans="1:6">
      <c r="A149" s="350">
        <v>43571</v>
      </c>
      <c r="B149" s="357">
        <f t="shared" si="14"/>
        <v>619.90367650565065</v>
      </c>
      <c r="C149" s="389">
        <v>4160</v>
      </c>
      <c r="D149" s="357">
        <f t="shared" si="15"/>
        <v>529.83220214158177</v>
      </c>
      <c r="E149" s="371">
        <v>475</v>
      </c>
      <c r="F149" s="359">
        <f>USD_CNY!B1069</f>
        <v>6.7107200000000002</v>
      </c>
    </row>
    <row r="150" spans="1:6">
      <c r="A150" s="350">
        <v>43572</v>
      </c>
      <c r="B150" s="357">
        <f t="shared" si="14"/>
        <v>617.25541999460268</v>
      </c>
      <c r="C150" s="389">
        <v>4140</v>
      </c>
      <c r="D150" s="357">
        <f t="shared" si="15"/>
        <v>527.56873503812199</v>
      </c>
      <c r="E150" s="371">
        <v>479</v>
      </c>
      <c r="F150" s="359">
        <f>USD_CNY!B1070</f>
        <v>6.7071100000000001</v>
      </c>
    </row>
    <row r="151" spans="1:6">
      <c r="A151" s="350">
        <v>43573</v>
      </c>
      <c r="B151" s="357">
        <f t="shared" si="14"/>
        <v>618.57888225485453</v>
      </c>
      <c r="C151" s="389">
        <v>4140</v>
      </c>
      <c r="D151" s="357">
        <f t="shared" si="15"/>
        <v>528.69989936312356</v>
      </c>
      <c r="E151" s="371">
        <v>478</v>
      </c>
      <c r="F151" s="359">
        <f>USD_CNY!B1071</f>
        <v>6.6927599999999998</v>
      </c>
    </row>
    <row r="152" spans="1:6">
      <c r="A152" s="350">
        <v>43577</v>
      </c>
      <c r="B152" s="357">
        <f t="shared" si="14"/>
        <v>611.85536932933189</v>
      </c>
      <c r="C152" s="389">
        <v>4100</v>
      </c>
      <c r="D152" s="357">
        <f t="shared" si="15"/>
        <v>522.95330711908707</v>
      </c>
      <c r="E152" s="371">
        <v>474</v>
      </c>
      <c r="F152" s="359">
        <f>USD_CNY!B1072</f>
        <v>6.7009299999999996</v>
      </c>
    </row>
    <row r="153" spans="1:6">
      <c r="A153" s="350">
        <v>43578</v>
      </c>
      <c r="B153" s="357">
        <f t="shared" si="14"/>
        <v>623.11983280114725</v>
      </c>
      <c r="C153" s="389">
        <v>4180</v>
      </c>
      <c r="D153" s="357">
        <f t="shared" si="15"/>
        <v>532.5810536761943</v>
      </c>
      <c r="E153" s="371">
        <v>474</v>
      </c>
      <c r="F153" s="359">
        <f>USD_CNY!B1073</f>
        <v>6.7081799999999996</v>
      </c>
    </row>
    <row r="154" spans="1:6">
      <c r="A154" s="350">
        <v>43579</v>
      </c>
      <c r="B154" s="357">
        <f t="shared" si="14"/>
        <v>622.67242663488753</v>
      </c>
      <c r="C154" s="389">
        <v>4180</v>
      </c>
      <c r="D154" s="357">
        <f t="shared" si="15"/>
        <v>532.19865524349359</v>
      </c>
      <c r="E154" s="395">
        <v>478</v>
      </c>
      <c r="F154" s="359">
        <f>USD_CNY!B1074</f>
        <v>6.7130000000000001</v>
      </c>
    </row>
    <row r="155" spans="1:6">
      <c r="A155" s="350">
        <v>43580</v>
      </c>
      <c r="B155" s="357">
        <f t="shared" si="14"/>
        <v>615.52643121046094</v>
      </c>
      <c r="C155" s="394">
        <v>4140</v>
      </c>
      <c r="D155" s="357">
        <f t="shared" si="15"/>
        <v>526.09096684654787</v>
      </c>
      <c r="E155" s="395">
        <v>479</v>
      </c>
      <c r="F155" s="359">
        <f>USD_CNY!B1075</f>
        <v>6.7259500000000001</v>
      </c>
    </row>
    <row r="156" spans="1:6">
      <c r="A156" s="350">
        <v>43587</v>
      </c>
      <c r="B156" s="357">
        <f t="shared" si="14"/>
        <v>623.65802157856751</v>
      </c>
      <c r="C156" s="394">
        <v>4200</v>
      </c>
      <c r="D156" s="357">
        <f t="shared" si="15"/>
        <v>533.04104408424575</v>
      </c>
      <c r="E156" s="396">
        <v>470.5</v>
      </c>
      <c r="F156" s="359">
        <f>USD_CNY!B1076</f>
        <v>6.7344600000000003</v>
      </c>
    </row>
    <row r="157" spans="1:6">
      <c r="A157" s="350">
        <v>43588</v>
      </c>
      <c r="B157" s="357">
        <f t="shared" si="14"/>
        <v>623.45250182582515</v>
      </c>
      <c r="C157" s="394">
        <v>4200</v>
      </c>
      <c r="D157" s="357">
        <f t="shared" si="15"/>
        <v>532.86538617591896</v>
      </c>
      <c r="E157" s="395">
        <v>474</v>
      </c>
      <c r="F157" s="359">
        <f>USD_CNY!B1077</f>
        <v>6.7366799999999998</v>
      </c>
    </row>
    <row r="158" spans="1:6">
      <c r="A158" s="350">
        <v>43591</v>
      </c>
      <c r="B158" s="357">
        <f t="shared" si="14"/>
        <v>628.67313598786291</v>
      </c>
      <c r="C158" s="394">
        <v>4235</v>
      </c>
      <c r="D158" s="357">
        <f t="shared" si="15"/>
        <v>537.32746665629315</v>
      </c>
      <c r="E158" s="396">
        <v>468.5</v>
      </c>
      <c r="F158" s="359">
        <f>USD_CNY!B1078</f>
        <v>6.7364100000000002</v>
      </c>
    </row>
    <row r="159" spans="1:6">
      <c r="A159" s="350">
        <v>43592</v>
      </c>
      <c r="B159" s="357">
        <f t="shared" si="14"/>
        <v>616.21376314552288</v>
      </c>
      <c r="C159" s="394">
        <v>4155</v>
      </c>
      <c r="D159" s="357">
        <f t="shared" si="15"/>
        <v>526.67843003890846</v>
      </c>
      <c r="E159" s="396">
        <v>468.5</v>
      </c>
      <c r="F159" s="359">
        <f>USD_CNY!B1079</f>
        <v>6.7427900000000003</v>
      </c>
    </row>
    <row r="160" spans="1:6">
      <c r="A160" s="350">
        <v>43593</v>
      </c>
      <c r="B160" s="357">
        <f t="shared" si="14"/>
        <v>619.21963617537006</v>
      </c>
      <c r="C160" s="394">
        <v>4210</v>
      </c>
      <c r="D160" s="357">
        <f t="shared" si="15"/>
        <v>529.24755228664105</v>
      </c>
      <c r="E160" s="396">
        <v>468.5</v>
      </c>
      <c r="F160" s="359">
        <f>USD_CNY!B1080</f>
        <v>6.7988799999999996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2019-05-08T03:27:01Z</dcterms:modified>
</cp:coreProperties>
</file>