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59" i="16"/>
  <c r="D159" s="1"/>
  <c r="F159"/>
  <c r="B837" i="7"/>
  <c r="D837"/>
  <c r="F837"/>
  <c r="G837"/>
  <c r="B1290" i="5"/>
  <c r="D1290"/>
  <c r="F1290"/>
  <c r="G1290"/>
  <c r="B1293" i="4"/>
  <c r="D1293" s="1"/>
  <c r="F1293"/>
  <c r="G1293"/>
  <c r="B1293" i="3"/>
  <c r="D1293"/>
  <c r="F1293"/>
  <c r="G1293"/>
  <c r="B1295" i="2"/>
  <c r="D1295" s="1"/>
  <c r="F1295"/>
  <c r="G1295"/>
  <c r="B158" i="16" l="1"/>
  <c r="D158" s="1"/>
  <c r="F158"/>
  <c r="B836" i="7"/>
  <c r="D836"/>
  <c r="F836"/>
  <c r="G836"/>
  <c r="B1289" i="5"/>
  <c r="D1289" s="1"/>
  <c r="F1289"/>
  <c r="G1288"/>
  <c r="G1289"/>
  <c r="B1292" i="4"/>
  <c r="D1292" s="1"/>
  <c r="F1292"/>
  <c r="G1291"/>
  <c r="G1292"/>
  <c r="B1292" i="3"/>
  <c r="D1292" s="1"/>
  <c r="F1292"/>
  <c r="G1292"/>
  <c r="G1293" i="2"/>
  <c r="G1294"/>
  <c r="B1294"/>
  <c r="D1294"/>
  <c r="F1294"/>
  <c r="F157" i="16" l="1"/>
  <c r="B157" s="1"/>
  <c r="D157" s="1"/>
  <c r="B835" i="7"/>
  <c r="D835" s="1"/>
  <c r="F835"/>
  <c r="G835"/>
  <c r="B1288" i="5"/>
  <c r="D1288" s="1"/>
  <c r="F1288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B1289" i="3"/>
  <c r="D1289" s="1"/>
  <c r="F1289"/>
  <c r="G1289"/>
  <c r="B1291" i="2"/>
  <c r="D1291" s="1"/>
  <c r="F1291"/>
  <c r="G1291"/>
  <c r="F155" i="16"/>
  <c r="B155" s="1"/>
  <c r="D155" s="1"/>
  <c r="F832" i="7"/>
  <c r="B832" s="1"/>
  <c r="D832" s="1"/>
  <c r="G832"/>
  <c r="B1285" i="5"/>
  <c r="D1285" s="1"/>
  <c r="F1285"/>
  <c r="G1285"/>
  <c r="B1288" i="4"/>
  <c r="D1288" s="1"/>
  <c r="F1288"/>
  <c r="G1288"/>
  <c r="B1288" i="3"/>
  <c r="D1288" s="1"/>
  <c r="F1288"/>
  <c r="G1288"/>
  <c r="B1290" i="2"/>
  <c r="D1290" s="1"/>
  <c r="F1290"/>
  <c r="G1290"/>
  <c r="B154" i="16"/>
  <c r="D154" s="1"/>
  <c r="F154"/>
  <c r="F831" i="7"/>
  <c r="B831" s="1"/>
  <c r="D831" s="1"/>
  <c r="G831"/>
  <c r="F1284" i="5"/>
  <c r="B1284" s="1"/>
  <c r="D1284" s="1"/>
  <c r="G1284"/>
  <c r="B1287" i="4"/>
  <c r="D1287" s="1"/>
  <c r="F1287"/>
  <c r="G1287"/>
  <c r="B1287" i="3"/>
  <c r="D1287" s="1"/>
  <c r="F1287"/>
  <c r="G1287"/>
  <c r="B1289" i="2"/>
  <c r="D1289" s="1"/>
  <c r="F1289"/>
  <c r="G1289"/>
  <c r="F153" i="16"/>
  <c r="B153" s="1"/>
  <c r="D153" s="1"/>
  <c r="B830" i="7"/>
  <c r="D830" s="1"/>
  <c r="F830"/>
  <c r="G830"/>
  <c r="B1283" i="5"/>
  <c r="D1283" s="1"/>
  <c r="F1283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B1282" i="5"/>
  <c r="D1282" s="1"/>
  <c r="F1282"/>
  <c r="G1282"/>
  <c r="B1285" i="4"/>
  <c r="D1285" s="1"/>
  <c r="F1285"/>
  <c r="G1285"/>
  <c r="B1285" i="3"/>
  <c r="D1285"/>
  <c r="F1285"/>
  <c r="G1285"/>
  <c r="B1287" i="2"/>
  <c r="D1287"/>
  <c r="F1287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64" i="7"/>
  <c r="D481"/>
  <c r="D505"/>
  <c r="D516"/>
  <c r="D534"/>
  <c r="D537"/>
  <c r="D540"/>
  <c r="D547"/>
  <c r="D554"/>
  <c r="D562"/>
  <c r="D570"/>
  <c r="D574"/>
  <c r="D596"/>
  <c r="D602"/>
  <c r="D609"/>
  <c r="D615"/>
  <c r="D621"/>
  <c r="D622"/>
  <c r="D629"/>
  <c r="D417"/>
  <c r="D870" i="5"/>
  <c r="D948"/>
  <c r="D1006"/>
  <c r="D1015"/>
  <c r="D1029"/>
  <c r="D1043"/>
  <c r="D1046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<sst xmlns="http://schemas.openxmlformats.org/spreadsheetml/2006/main" count="4599" uniqueCount="1034">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</sst>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0" fontId="48" fillId="0" borderId="0" xfId="0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43" fontId="18" fillId="0" borderId="1" xfId="1" applyFont="1" applyBorder="1"/>
    <xf numFmtId="167" fontId="18" fillId="0" borderId="1" xfId="0" applyNumberFormat="1" applyFont="1" applyBorder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55040640"/>
        <c:axId val="55046528"/>
      </c:areaChart>
      <c:dateAx>
        <c:axId val="5504064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046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04652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406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11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55730560"/>
        <c:axId val="55732096"/>
      </c:areaChart>
      <c:dateAx>
        <c:axId val="5573056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732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73209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7305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12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55760000"/>
        <c:axId val="55761536"/>
      </c:areaChart>
      <c:dateAx>
        <c:axId val="5576000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761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76153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7600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24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55670656"/>
        <c:axId val="55672192"/>
      </c:areaChart>
      <c:dateAx>
        <c:axId val="556706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72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67219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706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55802880"/>
        <c:axId val="55812864"/>
      </c:areaChart>
      <c:dateAx>
        <c:axId val="5580288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812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8128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028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65273856"/>
        <c:axId val="65275392"/>
      </c:areaChart>
      <c:dateAx>
        <c:axId val="652738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27539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527539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2738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58331520"/>
        <c:axId val="58333056"/>
      </c:areaChart>
      <c:dateAx>
        <c:axId val="58331520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8333056"/>
        <c:crosses val="autoZero"/>
        <c:auto val="1"/>
        <c:lblOffset val="100"/>
        <c:baseTimeUnit val="days"/>
      </c:dateAx>
      <c:valAx>
        <c:axId val="58333056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331520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49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58357248"/>
        <c:axId val="58358784"/>
      </c:areaChart>
      <c:dateAx>
        <c:axId val="583572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358784"/>
        <c:crosses val="autoZero"/>
        <c:auto val="1"/>
        <c:lblOffset val="100"/>
        <c:baseTimeUnit val="days"/>
      </c:dateAx>
      <c:valAx>
        <c:axId val="583587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357248"/>
        <c:crosses val="autoZero"/>
        <c:crossBetween val="midCat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58378880"/>
        <c:axId val="58392960"/>
      </c:areaChart>
      <c:dateAx>
        <c:axId val="583788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392960"/>
        <c:crosses val="autoZero"/>
        <c:auto val="1"/>
        <c:lblOffset val="100"/>
        <c:baseTimeUnit val="days"/>
      </c:dateAx>
      <c:valAx>
        <c:axId val="583929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378880"/>
        <c:crosses val="autoZero"/>
        <c:crossBetween val="midCat"/>
      </c:valAx>
    </c:plotArea>
    <c:plotVisOnly val="1"/>
    <c:dispBlanksAs val="zero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58680064"/>
        <c:axId val="58681600"/>
      </c:areaChart>
      <c:dateAx>
        <c:axId val="5868006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681600"/>
        <c:crosses val="autoZero"/>
        <c:auto val="1"/>
        <c:lblOffset val="100"/>
        <c:baseTimeUnit val="days"/>
      </c:dateAx>
      <c:valAx>
        <c:axId val="5868160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680064"/>
        <c:crosses val="autoZero"/>
        <c:crossBetween val="midCat"/>
      </c:valAx>
    </c:plotArea>
    <c:plotVisOnly val="1"/>
    <c:dispBlanksAs val="zero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58718080"/>
        <c:axId val="58719616"/>
      </c:lineChart>
      <c:dateAx>
        <c:axId val="587180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719616"/>
        <c:crosses val="autoZero"/>
        <c:auto val="1"/>
        <c:lblOffset val="100"/>
        <c:baseTimeUnit val="days"/>
      </c:dateAx>
      <c:valAx>
        <c:axId val="587196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718080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55057792"/>
        <c:axId val="55075968"/>
      </c:areaChart>
      <c:dateAx>
        <c:axId val="5505779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07596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50759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577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58953728"/>
        <c:axId val="58955264"/>
      </c:areaChart>
      <c:dateAx>
        <c:axId val="589537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8955264"/>
        <c:crosses val="autoZero"/>
        <c:auto val="1"/>
        <c:lblOffset val="100"/>
        <c:baseTimeUnit val="days"/>
      </c:dateAx>
      <c:valAx>
        <c:axId val="589552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953728"/>
        <c:crosses val="autoZero"/>
        <c:crossBetween val="midCat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55346304"/>
        <c:axId val="55347840"/>
      </c:areaChart>
      <c:dateAx>
        <c:axId val="553463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5347840"/>
        <c:crosses val="autoZero"/>
        <c:auto val="1"/>
        <c:lblOffset val="100"/>
        <c:baseTimeUnit val="days"/>
      </c:dateAx>
      <c:valAx>
        <c:axId val="55347840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346304"/>
        <c:crosses val="autoZero"/>
        <c:crossBetween val="midCat"/>
      </c:valAx>
    </c:plotArea>
    <c:plotVisOnly val="1"/>
    <c:dispBlanksAs val="zero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58554624"/>
        <c:axId val="58560512"/>
      </c:barChart>
      <c:dateAx>
        <c:axId val="585546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560512"/>
        <c:crosses val="autoZero"/>
        <c:auto val="1"/>
        <c:lblOffset val="100"/>
        <c:baseTimeUnit val="days"/>
      </c:dateAx>
      <c:valAx>
        <c:axId val="585605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8554624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67248512"/>
        <c:axId val="67250048"/>
      </c:areaChart>
      <c:dateAx>
        <c:axId val="6724851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67250048"/>
        <c:crosses val="autoZero"/>
        <c:auto val="1"/>
        <c:lblOffset val="100"/>
        <c:baseTimeUnit val="days"/>
      </c:dateAx>
      <c:valAx>
        <c:axId val="67250048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24851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67274240"/>
        <c:axId val="67275776"/>
      </c:areaChart>
      <c:dateAx>
        <c:axId val="672742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7275776"/>
        <c:crosses val="autoZero"/>
        <c:auto val="1"/>
        <c:lblOffset val="100"/>
        <c:baseTimeUnit val="days"/>
      </c:dateAx>
      <c:valAx>
        <c:axId val="6727577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274240"/>
        <c:crosses val="autoZero"/>
        <c:crossBetween val="midCat"/>
      </c:valAx>
    </c:plotArea>
    <c:plotVisOnly val="1"/>
    <c:dispBlanksAs val="zero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65688704"/>
        <c:axId val="65690240"/>
      </c:lineChart>
      <c:catAx>
        <c:axId val="65688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690240"/>
        <c:crosses val="autoZero"/>
        <c:auto val="1"/>
        <c:lblAlgn val="ctr"/>
        <c:lblOffset val="100"/>
      </c:catAx>
      <c:valAx>
        <c:axId val="6569024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68870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65730816"/>
        <c:axId val="67313664"/>
      </c:lineChart>
      <c:dateAx>
        <c:axId val="657308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313664"/>
        <c:crosses val="autoZero"/>
        <c:auto val="1"/>
        <c:lblOffset val="100"/>
        <c:baseTimeUnit val="days"/>
      </c:dateAx>
      <c:valAx>
        <c:axId val="673136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730816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81285120"/>
        <c:axId val="81286656"/>
      </c:areaChart>
      <c:dateAx>
        <c:axId val="812851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286656"/>
        <c:crosses val="autoZero"/>
        <c:auto val="1"/>
        <c:lblOffset val="100"/>
        <c:baseTimeUnit val="days"/>
      </c:dateAx>
      <c:valAx>
        <c:axId val="8128665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28512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81319040"/>
        <c:axId val="81320576"/>
      </c:areaChart>
      <c:dateAx>
        <c:axId val="813190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320576"/>
        <c:crosses val="autoZero"/>
        <c:auto val="1"/>
        <c:lblOffset val="100"/>
        <c:baseTimeUnit val="days"/>
      </c:dateAx>
      <c:valAx>
        <c:axId val="813205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319040"/>
        <c:crosses val="autoZero"/>
        <c:crossBetween val="midCat"/>
      </c:valAx>
    </c:plotArea>
    <c:plotVisOnly val="1"/>
    <c:dispBlanksAs val="zero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81422592"/>
        <c:axId val="81436672"/>
      </c:lineChart>
      <c:dateAx>
        <c:axId val="814225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36672"/>
        <c:crosses val="autoZero"/>
        <c:auto val="1"/>
        <c:lblOffset val="100"/>
        <c:baseTimeUnit val="days"/>
      </c:dateAx>
      <c:valAx>
        <c:axId val="814366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2259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815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55112064"/>
        <c:axId val="55113600"/>
      </c:areaChart>
      <c:dateAx>
        <c:axId val="5511206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13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11360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120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81589376"/>
        <c:axId val="81590912"/>
      </c:areaChart>
      <c:dateAx>
        <c:axId val="8158937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1590912"/>
        <c:crosses val="autoZero"/>
        <c:auto val="1"/>
        <c:lblOffset val="100"/>
        <c:baseTimeUnit val="days"/>
      </c:dateAx>
      <c:valAx>
        <c:axId val="815909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89376"/>
        <c:crosses val="autoZero"/>
        <c:crossBetween val="midCat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83008896"/>
        <c:axId val="83010688"/>
      </c:areaChart>
      <c:dateAx>
        <c:axId val="830088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10688"/>
        <c:crosses val="autoZero"/>
        <c:auto val="1"/>
        <c:lblOffset val="100"/>
        <c:baseTimeUnit val="days"/>
      </c:dateAx>
      <c:valAx>
        <c:axId val="830106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08896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83165952"/>
        <c:axId val="83167488"/>
      </c:lineChart>
      <c:dateAx>
        <c:axId val="831659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67488"/>
        <c:crosses val="autoZero"/>
        <c:auto val="1"/>
        <c:lblOffset val="100"/>
        <c:baseTimeUnit val="days"/>
      </c:dateAx>
      <c:valAx>
        <c:axId val="8316748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659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67189760"/>
        <c:axId val="67191552"/>
      </c:areaChart>
      <c:dateAx>
        <c:axId val="671897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7191552"/>
        <c:crosses val="autoZero"/>
        <c:auto val="1"/>
        <c:lblOffset val="100"/>
        <c:baseTimeUnit val="days"/>
      </c:dateAx>
      <c:valAx>
        <c:axId val="6719155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189760"/>
        <c:crosses val="autoZero"/>
        <c:crossBetween val="midCat"/>
        <c:minorUnit val="1.0000000000000162E-4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84058880"/>
        <c:axId val="84060416"/>
      </c:areaChart>
      <c:dateAx>
        <c:axId val="840588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060416"/>
        <c:crosses val="autoZero"/>
        <c:auto val="1"/>
        <c:lblOffset val="100"/>
        <c:baseTimeUnit val="days"/>
      </c:dateAx>
      <c:valAx>
        <c:axId val="8406041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58880"/>
        <c:crosses val="autoZero"/>
        <c:crossBetween val="midCat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84097280"/>
        <c:axId val="84103168"/>
      </c:areaChart>
      <c:dateAx>
        <c:axId val="840972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103168"/>
        <c:crosses val="autoZero"/>
        <c:auto val="1"/>
        <c:lblOffset val="100"/>
        <c:baseTimeUnit val="days"/>
      </c:dateAx>
      <c:valAx>
        <c:axId val="8410316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7280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55366784"/>
        <c:axId val="55368320"/>
      </c:areaChart>
      <c:dateAx>
        <c:axId val="553667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68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368320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667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32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55392128"/>
        <c:axId val="55393664"/>
      </c:areaChart>
      <c:dateAx>
        <c:axId val="55392128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393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39366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92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22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55425664"/>
        <c:axId val="55431552"/>
      </c:areaChart>
      <c:catAx>
        <c:axId val="554256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431552"/>
        <c:crosses val="autoZero"/>
        <c:auto val="1"/>
        <c:lblAlgn val="ctr"/>
        <c:lblOffset val="100"/>
      </c:catAx>
      <c:valAx>
        <c:axId val="554315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4256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23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55516544"/>
        <c:axId val="55526528"/>
      </c:areaChart>
      <c:dateAx>
        <c:axId val="5551654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52652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552652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165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55592448"/>
        <c:axId val="55593984"/>
      </c:lineChart>
      <c:dateAx>
        <c:axId val="5559244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93984"/>
        <c:crosses val="autoZero"/>
        <c:auto val="1"/>
        <c:lblOffset val="100"/>
        <c:baseTimeUnit val="days"/>
      </c:dateAx>
      <c:valAx>
        <c:axId val="5559398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924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55618560"/>
        <c:axId val="55632640"/>
      </c:lineChart>
      <c:dateAx>
        <c:axId val="5561856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32640"/>
        <c:crosses val="autoZero"/>
        <c:auto val="1"/>
        <c:lblOffset val="100"/>
        <c:baseTimeUnit val="days"/>
      </c:dateAx>
      <c:valAx>
        <c:axId val="556326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1856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K7" sqref="K7:L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2" t="s">
        <v>1017</v>
      </c>
      <c r="B1" s="402"/>
      <c r="C1" s="402"/>
      <c r="D1" s="402"/>
      <c r="E1" s="402"/>
      <c r="F1" s="402"/>
      <c r="G1" s="402"/>
      <c r="H1" s="402"/>
      <c r="I1" s="402"/>
      <c r="J1" s="157"/>
      <c r="K1" s="338"/>
      <c r="L1" s="197"/>
      <c r="M1" s="158"/>
    </row>
    <row r="2" spans="1:13">
      <c r="A2" s="403" t="s">
        <v>21</v>
      </c>
      <c r="B2" s="403"/>
      <c r="C2" s="403"/>
      <c r="D2" s="403"/>
      <c r="E2" s="181">
        <v>43592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48375</v>
      </c>
      <c r="E5" s="328">
        <f>+IF(ISERROR(VLOOKUP($E$2,Cu!$A$5:$H$1642,7,0)),0,VLOOKUP($E$2,Cu!$A$5:$H$1642,7,0))</f>
        <v>355</v>
      </c>
      <c r="F5" s="327" t="s">
        <v>3</v>
      </c>
      <c r="G5" s="326">
        <f>+IF(ISERROR(VLOOKUP($E$2,Cu!$A$5:$H$1642,2,0)),0,VLOOKUP($E$2,Cu!$A$5:$H$1642,2,0))</f>
        <v>7125.3816774216357</v>
      </c>
      <c r="H5" s="326">
        <f>+IF(ISERROR(VLOOKUP($E$2,Cu!$A$5:$H$1642,4,0)),0,VLOOKUP($E$2,Cu!$A$5:$H$1642,4,0))</f>
        <v>6090.0698097620825</v>
      </c>
      <c r="I5" s="326">
        <f>+IF(ISERROR(VLOOKUP($E$2,Cu!$A$5:$H$1999,5,0)),0,VLOOKUP($E$2,Cu!$A$5:$H$1999,5,0))</f>
        <v>6180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16450</v>
      </c>
      <c r="E6" s="328">
        <f>+IF(ISERROR(VLOOKUP($E$2,Pb!$A$5:$H$1987,7,0)),0,VLOOKUP($E$2,Pb!$A$5:$H$1987,7,0))</f>
        <v>-240</v>
      </c>
      <c r="F6" s="327" t="s">
        <v>3</v>
      </c>
      <c r="G6" s="326">
        <f>+IF(ISERROR(VLOOKUP($E$2,Pb!$A$5:$H$1987,2,0)),0,VLOOKUP($E$2,Pb!$A$5:$H$1987,2,0))</f>
        <v>2422.9980071025511</v>
      </c>
      <c r="H6" s="326">
        <f>+IF(ISERROR(VLOOKUP($E$2,Pb!$A$5:$H$1987,4,0)),0,VLOOKUP($E$2,Pb!$A$5:$H$1987,4,0))</f>
        <v>2070.9384676090181</v>
      </c>
      <c r="I6" s="326">
        <f>+IF(ISERROR(VLOOKUP($E$2,Pb!$A$5:$H$1987,5,0)),0,VLOOKUP($E$2,Pb!$A$5:$H$1987,5,0))</f>
        <v>1880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3510</v>
      </c>
      <c r="E7" s="328">
        <f>+IF(ISERROR(VLOOKUP($E$2,Ag!$A$5:$H$1986,7,0)),0,VLOOKUP($E$2,Ag!$A$5:$H$1986,7,0))</f>
        <v>-6</v>
      </c>
      <c r="F7" s="327" t="s">
        <v>6</v>
      </c>
      <c r="G7" s="326">
        <f>+IF(ISERROR(VLOOKUP($E$2,Ag!$A$5:$H$1517,2,0)),0,VLOOKUP($E$2,Ag!$A$5:$H$1517,2,0))</f>
        <v>516.26150189442967</v>
      </c>
      <c r="H7" s="326">
        <f>+IF(ISERROR(VLOOKUP($E$2,Ag!$A$5:$H$1517,4,0)),0,VLOOKUP($E$2,Ag!$A$5:$H$1517,4,0))</f>
        <v>441.249146918316</v>
      </c>
      <c r="I7" s="326">
        <f>+IF(ISERROR(VLOOKUP($E$2,Ag!$A$5:$H$1517,5,0)),0,VLOOKUP($E$2,Ag!$A$5:$H$1517,5,0))</f>
        <v>478.40499999999997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21780</v>
      </c>
      <c r="E8" s="328">
        <f>+IF(ISERROR(VLOOKUP($E$2,Zn!$A$5:$H$2994,7,0)),0,VLOOKUP($E$2,Zn!$A$5:$H$2994,7,0))</f>
        <v>130</v>
      </c>
      <c r="F8" s="327" t="s">
        <v>3</v>
      </c>
      <c r="G8" s="326">
        <f>+IF(ISERROR(VLOOKUP($E$2,Zn!$A$5:$H$2994,2,0)),0,VLOOKUP($E$2,Zn!$A$5:$H$2994,2,0))</f>
        <v>3203.4688066269741</v>
      </c>
      <c r="H8" s="326">
        <f>+IF(ISERROR(VLOOKUP($E$2,Zn!$A$5:$H$2994,4,0)),0,VLOOKUP($E$2,Zn!$A$5:$H$2994,4,0))</f>
        <v>2738.007527031602</v>
      </c>
      <c r="I8" s="326">
        <f>+IF(ISERROR(VLOOKUP($E$2,Zn!$A$5:$H$2994,5,0)),0,VLOOKUP($E$2,Zn!$A$5:$H$2994,5,0))</f>
        <v>2867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98485</v>
      </c>
      <c r="E9" s="328">
        <f>+IF(ISERROR(VLOOKUP($E$2,Ni!$A$6:$H$2996,7,0)),0,VLOOKUP($E$2,Ni!$A$6:$H$2996,7,0))</f>
        <v>385</v>
      </c>
      <c r="F9" s="327" t="s">
        <v>3</v>
      </c>
      <c r="G9" s="326">
        <f>+IF(ISERROR(VLOOKUP($E$2,Ni!$A$6:$H$2996,2,0)),0,VLOOKUP($E$2,Ni!$A$6:$H$2996,2,0))</f>
        <v>14485.474078083449</v>
      </c>
      <c r="H9" s="326">
        <f>+IF(ISERROR(VLOOKUP($E$2,Ni!$A$6:$H$2996,4,0)),0,VLOOKUP($E$2,Ni!$A$6:$H$2996,4,0))</f>
        <v>12380.747075285</v>
      </c>
      <c r="I9" s="326">
        <f>+IF(ISERROR(VLOOKUP($E$2,Ni!$A$6:$H$2996,5,0)),0,VLOOKUP($E$2,Ni!$A$6:$H$2996,5,0))</f>
        <v>12170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4155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616.21376314552288</v>
      </c>
      <c r="H11" s="326">
        <f>+IF(ISERROR(VLOOKUP($E$2,Steel!$A$6:$H$2995,4,0)),0,VLOOKUP($E$2,Steel!$A$6:$H$2995,4,0))</f>
        <v>526.67843003890846</v>
      </c>
      <c r="I11" s="355">
        <f>+IF(ISERROR(VLOOKUP($E$2,Steel!$A$6:$H$2995,5,0)),0,VLOOKUP($E$2,Steel!$A$6:$H$2995,5,0))</f>
        <v>468.5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43592</v>
      </c>
      <c r="C15" s="182" t="s">
        <v>1002</v>
      </c>
      <c r="D15" s="192">
        <f>+IF(ISERROR(VLOOKUP($E$2,'CNY-VND'!$A$4:$B$500,2,0)),0,VLOOKUP($E$2,'CNY-VND'!$A$4:$B$500,2,0))</f>
        <v>3498</v>
      </c>
      <c r="E15" s="404" t="s">
        <v>1000</v>
      </c>
      <c r="F15" s="404"/>
      <c r="G15" s="404"/>
      <c r="H15" s="404"/>
      <c r="I15" s="404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23350</v>
      </c>
      <c r="E16" s="404" t="s">
        <v>1003</v>
      </c>
      <c r="F16" s="404"/>
      <c r="G16" s="404"/>
      <c r="H16" s="404"/>
      <c r="I16" s="404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6.78911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05" t="s">
        <v>17</v>
      </c>
      <c r="B18" s="405"/>
      <c r="C18" s="405"/>
      <c r="D18" s="405"/>
      <c r="E18" s="405"/>
      <c r="F18" s="405"/>
      <c r="G18" s="405"/>
      <c r="H18" s="405"/>
      <c r="I18" s="405"/>
    </row>
    <row r="19" spans="1:12" ht="15.75" customHeight="1">
      <c r="A19" s="399" t="s">
        <v>656</v>
      </c>
      <c r="B19" s="400"/>
      <c r="C19" s="399" t="s">
        <v>18</v>
      </c>
      <c r="D19" s="401"/>
      <c r="E19" s="401"/>
      <c r="F19" s="401"/>
      <c r="G19" s="401"/>
      <c r="H19" s="401"/>
      <c r="I19" s="401"/>
    </row>
    <row r="34" spans="1:12" ht="15" customHeight="1">
      <c r="A34" s="406" t="s">
        <v>657</v>
      </c>
      <c r="B34" s="406"/>
      <c r="C34" s="407" t="s">
        <v>4</v>
      </c>
      <c r="D34" s="407"/>
      <c r="E34" s="407"/>
      <c r="F34" s="407"/>
      <c r="G34" s="407"/>
      <c r="H34" s="407"/>
      <c r="I34" s="407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6" t="s">
        <v>705</v>
      </c>
      <c r="B49" s="406"/>
      <c r="C49" s="407" t="s">
        <v>706</v>
      </c>
      <c r="D49" s="407"/>
      <c r="E49" s="407"/>
      <c r="F49" s="407"/>
      <c r="G49" s="407"/>
      <c r="H49" s="407"/>
      <c r="I49" s="407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6" t="s">
        <v>721</v>
      </c>
      <c r="B67" s="406"/>
      <c r="C67" s="407" t="s">
        <v>722</v>
      </c>
      <c r="D67" s="407"/>
      <c r="E67" s="407"/>
      <c r="F67" s="407"/>
      <c r="G67" s="407"/>
      <c r="H67" s="407"/>
      <c r="I67" s="407"/>
    </row>
    <row r="82" spans="1:9">
      <c r="A82" s="406" t="s">
        <v>759</v>
      </c>
      <c r="B82" s="406"/>
      <c r="C82" s="407" t="s">
        <v>760</v>
      </c>
      <c r="D82" s="407"/>
      <c r="E82" s="407"/>
      <c r="F82" s="407"/>
      <c r="G82" s="407"/>
      <c r="H82" s="407"/>
      <c r="I82" s="407"/>
    </row>
    <row r="100" spans="1:9">
      <c r="A100" s="408" t="s">
        <v>1027</v>
      </c>
      <c r="B100" s="408"/>
      <c r="C100" s="408"/>
      <c r="D100" s="408"/>
      <c r="E100" s="408"/>
      <c r="F100" s="408"/>
      <c r="G100" s="408"/>
      <c r="H100" s="408"/>
      <c r="I100" s="408"/>
    </row>
    <row r="115" spans="1:9">
      <c r="A115" s="408" t="s">
        <v>1028</v>
      </c>
      <c r="B115" s="408"/>
      <c r="C115" s="408"/>
      <c r="D115" s="408"/>
      <c r="E115" s="408"/>
      <c r="F115" s="408"/>
      <c r="G115" s="408"/>
      <c r="H115" s="408"/>
      <c r="I115" s="408"/>
    </row>
    <row r="128" spans="1:9">
      <c r="A128" s="408" t="s">
        <v>1005</v>
      </c>
      <c r="B128" s="408"/>
      <c r="C128" s="408"/>
      <c r="D128" s="408"/>
      <c r="E128" s="408"/>
      <c r="F128" s="408"/>
      <c r="G128" s="408"/>
      <c r="H128" s="408"/>
      <c r="I128" s="408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D1081" sqref="D1081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7" t="s">
        <v>1018</v>
      </c>
      <c r="B1" s="418"/>
      <c r="C1" s="418"/>
      <c r="D1" s="418"/>
      <c r="E1" s="418"/>
      <c r="F1" s="418"/>
      <c r="G1" s="418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125"/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0" activePane="bottomLeft" state="frozen"/>
      <selection pane="bottomLeft" activeCell="H566" sqref="H566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0"/>
  <sheetViews>
    <sheetView tabSelected="1" workbookViewId="0">
      <pane ySplit="3" topLeftCell="A432" activePane="bottomLeft" state="frozen"/>
      <selection pane="bottomLeft" activeCell="G445" sqref="G445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9" t="s">
        <v>1016</v>
      </c>
      <c r="B1" s="420"/>
      <c r="C1" s="420"/>
      <c r="D1" s="420"/>
      <c r="E1" s="420"/>
      <c r="F1" s="420"/>
      <c r="G1" s="420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422"/>
      <c r="B443" s="421"/>
    </row>
    <row r="444" spans="1:2">
      <c r="A444" s="422"/>
      <c r="B444" s="421"/>
    </row>
    <row r="445" spans="1:2">
      <c r="A445" s="422"/>
      <c r="B445" s="421"/>
    </row>
    <row r="446" spans="1:2">
      <c r="A446" s="422"/>
      <c r="B446" s="421"/>
    </row>
    <row r="447" spans="1:2">
      <c r="A447" s="422"/>
      <c r="B447" s="421"/>
    </row>
    <row r="448" spans="1:2">
      <c r="A448" s="422"/>
      <c r="B448" s="421"/>
    </row>
    <row r="449" spans="1:2">
      <c r="A449" s="422"/>
      <c r="B449" s="421"/>
    </row>
    <row r="450" spans="1:2">
      <c r="A450" s="422"/>
      <c r="B450" s="421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7" activePane="bottomLeft" state="frozen"/>
      <selection pane="bottomLeft" activeCell="E1295" sqref="E1295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9" t="s">
        <v>749</v>
      </c>
      <c r="B1" s="409"/>
      <c r="C1" s="409"/>
      <c r="D1" s="409"/>
      <c r="E1" s="409"/>
      <c r="F1" s="409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0" t="s">
        <v>750</v>
      </c>
      <c r="C3" s="411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6180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5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5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95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267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267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267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267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267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267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267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267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82" activePane="bottomLeft" state="frozen"/>
      <selection pane="bottomLeft" activeCell="E1293" sqref="E1293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2" t="s">
        <v>749</v>
      </c>
      <c r="B1" s="412"/>
      <c r="C1" s="412"/>
      <c r="D1" s="412"/>
      <c r="E1" s="412"/>
      <c r="F1" s="412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0" t="s">
        <v>659</v>
      </c>
      <c r="C3" s="411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3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293" si="53">+IF(F1284=0,"",C1284/F1284)</f>
        <v>2469.8064298537665</v>
      </c>
      <c r="C1284" s="47">
        <v>16550</v>
      </c>
      <c r="D1284" s="47">
        <f t="shared" ref="D1284:D1293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8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8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8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8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8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8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8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8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01"/>
      <c r="B1294" s="47"/>
      <c r="C1294" s="47"/>
      <c r="D1294" s="47"/>
      <c r="E1294" s="398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7" activePane="bottomLeft" state="frozen"/>
      <selection pane="bottomLeft" activeCell="E1293" sqref="E1293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3" t="s">
        <v>749</v>
      </c>
      <c r="B1" s="413"/>
      <c r="C1" s="413"/>
      <c r="D1" s="413"/>
      <c r="E1" s="413"/>
      <c r="F1" s="413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4" t="s">
        <v>752</v>
      </c>
      <c r="C3" s="415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3" si="40">+IF(F1204=0,"",C1204/F1204)</f>
        <v>502.68342758347438</v>
      </c>
      <c r="C1204" s="257">
        <v>3489</v>
      </c>
      <c r="D1204" s="20">
        <f t="shared" ref="D1204:D1293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3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257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90"/>
  <sheetViews>
    <sheetView zoomScale="85" zoomScaleNormal="85" workbookViewId="0">
      <pane ySplit="4" topLeftCell="A1274" activePane="bottomLeft" state="frozen"/>
      <selection pane="bottomLeft" activeCell="E1290" sqref="E1290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6" t="s">
        <v>749</v>
      </c>
      <c r="B1" s="416"/>
      <c r="C1" s="416"/>
      <c r="D1" s="416"/>
      <c r="E1" s="416"/>
      <c r="F1" s="416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2738.007527031602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90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0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0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8"/>
  <sheetViews>
    <sheetView zoomScale="115" zoomScaleNormal="115" workbookViewId="0">
      <pane ySplit="5" topLeftCell="A824" activePane="bottomLeft" state="frozen"/>
      <selection pane="bottomLeft" activeCell="E837" sqref="E837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7" si="28">+IF(F731=0,"",C731/F731)</f>
        <v>14764.542141360806</v>
      </c>
      <c r="C731" s="288">
        <v>102900</v>
      </c>
      <c r="D731" s="110">
        <f t="shared" ref="D731:D837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>+C836-C835</f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>+C837-C836</f>
        <v>385</v>
      </c>
    </row>
    <row r="838" spans="1:7">
      <c r="C838" s="387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5"/>
  <sheetViews>
    <sheetView workbookViewId="0">
      <pane xSplit="1" ySplit="5" topLeftCell="B150" activePane="bottomRight" state="frozen"/>
      <selection pane="topRight" activeCell="B1" sqref="B1"/>
      <selection pane="bottomLeft" activeCell="A6" sqref="A6"/>
      <selection pane="bottomRight" activeCell="E165" sqref="E165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0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I160" sqref="I16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9" si="14">+IF(F54=0,"",C54/F54)</f>
        <v>672.94171664705709</v>
      </c>
      <c r="C54" s="335">
        <v>4690</v>
      </c>
      <c r="D54" s="358">
        <f t="shared" ref="D54:D159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6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6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7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6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7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7">
        <v>468.5</v>
      </c>
      <c r="F159" s="359">
        <f>USD_CNY!B1079</f>
        <v>6.7427900000000003</v>
      </c>
    </row>
    <row r="160" spans="1:6">
      <c r="C160" s="395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2019-05-07T03:34:56Z</dcterms:modified>
</cp:coreProperties>
</file>