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175" tabRatio="666" activeTab="12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55" i="16"/>
  <c r="D155"/>
  <c r="F155"/>
  <c r="B832" i="7"/>
  <c r="D832" s="1"/>
  <c r="F832"/>
  <c r="G832"/>
  <c r="B1285" i="5"/>
  <c r="D1285"/>
  <c r="F1285"/>
  <c r="G1285"/>
  <c r="B1288" i="4"/>
  <c r="D1288"/>
  <c r="F1288"/>
  <c r="G1288"/>
  <c r="B1288" i="3"/>
  <c r="D1288"/>
  <c r="F1288"/>
  <c r="G1288"/>
  <c r="B1290" i="2"/>
  <c r="D1290"/>
  <c r="F1290"/>
  <c r="G1290"/>
  <c r="B154" i="16"/>
  <c r="D154" s="1"/>
  <c r="F154"/>
  <c r="B831" i="7"/>
  <c r="D831"/>
  <c r="F831"/>
  <c r="G831"/>
  <c r="B1284" i="5"/>
  <c r="D1284" s="1"/>
  <c r="F1284"/>
  <c r="G1284"/>
  <c r="B1287" i="4"/>
  <c r="D1287" s="1"/>
  <c r="F1287"/>
  <c r="G1287"/>
  <c r="B1287" i="3"/>
  <c r="D1287"/>
  <c r="F1287"/>
  <c r="G1287"/>
  <c r="B1289" i="2"/>
  <c r="D1289"/>
  <c r="F1289"/>
  <c r="G1289"/>
  <c r="B153" i="16"/>
  <c r="D153"/>
  <c r="F153"/>
  <c r="B830" i="7"/>
  <c r="D830" s="1"/>
  <c r="F830"/>
  <c r="G830"/>
  <c r="B1283" i="5"/>
  <c r="D1283" s="1"/>
  <c r="F1283"/>
  <c r="G1283"/>
  <c r="B1286" i="4"/>
  <c r="D1286"/>
  <c r="F1286"/>
  <c r="G1286"/>
  <c r="B1286" i="3"/>
  <c r="D1286"/>
  <c r="F1286"/>
  <c r="G1286"/>
  <c r="B1288" i="2"/>
  <c r="D1288"/>
  <c r="F1288"/>
  <c r="G1288"/>
  <c r="B152" i="16"/>
  <c r="D152"/>
  <c r="F152"/>
  <c r="B829" i="7"/>
  <c r="D829"/>
  <c r="F829"/>
  <c r="G829"/>
  <c r="B1282" i="5"/>
  <c r="D1282"/>
  <c r="F1282"/>
  <c r="G1282"/>
  <c r="B1285" i="4"/>
  <c r="D1285" s="1"/>
  <c r="F1285"/>
  <c r="G1285"/>
  <c r="B1285" i="3"/>
  <c r="D1285"/>
  <c r="F1285"/>
  <c r="G1285"/>
  <c r="B1287" i="2"/>
  <c r="D1287"/>
  <c r="F1287"/>
  <c r="G1287"/>
  <c r="F1284" i="3"/>
  <c r="B1284" s="1"/>
  <c r="D1284" s="1"/>
  <c r="G1284"/>
  <c r="B1286" i="2"/>
  <c r="D1286"/>
  <c r="F1286"/>
  <c r="G1286"/>
  <c r="F151" i="16"/>
  <c r="B151" s="1"/>
  <c r="D151" s="1"/>
  <c r="F828" i="7"/>
  <c r="B828" s="1"/>
  <c r="D828" s="1"/>
  <c r="G828"/>
  <c r="F1281" i="5"/>
  <c r="B1281" s="1"/>
  <c r="D1281" s="1"/>
  <c r="G1281"/>
  <c r="F1284" i="4"/>
  <c r="B1284" s="1"/>
  <c r="D1284" s="1"/>
  <c r="G1284"/>
  <c r="F1283" i="3"/>
  <c r="B1283" s="1"/>
  <c r="D1283" s="1"/>
  <c r="G1283"/>
  <c r="B1285" i="2"/>
  <c r="D1285"/>
  <c r="F1285"/>
  <c r="G1285"/>
  <c r="F150" i="16"/>
  <c r="B150" s="1"/>
  <c r="D150" s="1"/>
  <c r="F827" i="7"/>
  <c r="B827" s="1"/>
  <c r="D827" s="1"/>
  <c r="G827"/>
  <c r="F1280" i="5"/>
  <c r="B1280" s="1"/>
  <c r="D1280" s="1"/>
  <c r="G1280"/>
  <c r="F1283" i="4"/>
  <c r="B1283" s="1"/>
  <c r="D1283" s="1"/>
  <c r="G1283"/>
  <c r="F1282" i="3"/>
  <c r="B1282" s="1"/>
  <c r="D1282" s="1"/>
  <c r="G1282"/>
  <c r="B1284" i="2"/>
  <c r="D1284"/>
  <c r="F1284"/>
  <c r="G1284"/>
  <c r="F149" i="16"/>
  <c r="B149" s="1"/>
  <c r="D149" s="1"/>
  <c r="F826" i="7"/>
  <c r="B826" s="1"/>
  <c r="D826" s="1"/>
  <c r="G826"/>
  <c r="B1279" i="5"/>
  <c r="D1279" s="1"/>
  <c r="F1279"/>
  <c r="G1279"/>
  <c r="F1282" i="4"/>
  <c r="B1282" s="1"/>
  <c r="D1282" s="1"/>
  <c r="G1282"/>
  <c r="F1281" i="3"/>
  <c r="B1281" s="1"/>
  <c r="D1281" s="1"/>
  <c r="G1281"/>
  <c r="B1283" i="2"/>
  <c r="D1283" s="1"/>
  <c r="F1283"/>
  <c r="G1283"/>
  <c r="F148" i="16" l="1"/>
  <c r="B148" s="1"/>
  <c r="D148" s="1"/>
  <c r="F825" i="7"/>
  <c r="B825" s="1"/>
  <c r="D825" s="1"/>
  <c r="G825"/>
  <c r="G1278" i="5"/>
  <c r="F1278"/>
  <c r="B1278" s="1"/>
  <c r="D1278" s="1"/>
  <c r="F1281" i="4"/>
  <c r="B1281" s="1"/>
  <c r="D1281" s="1"/>
  <c r="G1281"/>
  <c r="G1280" i="3"/>
  <c r="F1280"/>
  <c r="B1280" s="1"/>
  <c r="D1280" s="1"/>
  <c r="B1282" i="2"/>
  <c r="D1282"/>
  <c r="F1282"/>
  <c r="G1282"/>
  <c r="F147" i="16" l="1"/>
  <c r="B147" s="1"/>
  <c r="D147" s="1"/>
  <c r="F824" i="7"/>
  <c r="B824" s="1"/>
  <c r="D824" s="1"/>
  <c r="G824"/>
  <c r="F1277" i="5"/>
  <c r="B1277" s="1"/>
  <c r="D1277" s="1"/>
  <c r="G1277"/>
  <c r="F1280" i="4"/>
  <c r="B1280" s="1"/>
  <c r="D1280" s="1"/>
  <c r="G1280"/>
  <c r="F1279" i="3"/>
  <c r="B1279" s="1"/>
  <c r="D1279" s="1"/>
  <c r="G1279"/>
  <c r="F1281" i="2"/>
  <c r="B1281" s="1"/>
  <c r="D1281" s="1"/>
  <c r="G1281"/>
  <c r="F146" i="16" l="1"/>
  <c r="B146" s="1"/>
  <c r="D146" s="1"/>
  <c r="F823" i="7"/>
  <c r="B823" s="1"/>
  <c r="D823" s="1"/>
  <c r="G823"/>
  <c r="F1276" i="5"/>
  <c r="B1276" s="1"/>
  <c r="D1276" s="1"/>
  <c r="G1276"/>
  <c r="F1279" i="4"/>
  <c r="B1279" s="1"/>
  <c r="D1279" s="1"/>
  <c r="G1279"/>
  <c r="F1278" i="3"/>
  <c r="B1278" s="1"/>
  <c r="D1278" s="1"/>
  <c r="G1278"/>
  <c r="F1280" i="2"/>
  <c r="B1280" s="1"/>
  <c r="D1280" s="1"/>
  <c r="G1280"/>
  <c r="F145" i="16"/>
  <c r="B145" s="1"/>
  <c r="D145" s="1"/>
  <c r="F822" i="7"/>
  <c r="B822" s="1"/>
  <c r="D822" s="1"/>
  <c r="G822"/>
  <c r="F1275" i="5"/>
  <c r="B1275" s="1"/>
  <c r="D1275" s="1"/>
  <c r="G1275"/>
  <c r="F1278" i="4"/>
  <c r="B1278" s="1"/>
  <c r="D1278" s="1"/>
  <c r="G1278"/>
  <c r="F1277" i="3"/>
  <c r="B1277" s="1"/>
  <c r="D1277" s="1"/>
  <c r="G1277"/>
  <c r="B1279" i="2"/>
  <c r="D1279" s="1"/>
  <c r="F1279"/>
  <c r="G1279"/>
  <c r="F144" i="16"/>
  <c r="B144" s="1"/>
  <c r="D144" s="1"/>
  <c r="F821" i="7"/>
  <c r="B821" s="1"/>
  <c r="D821" s="1"/>
  <c r="G821"/>
  <c r="F1274" i="5"/>
  <c r="B1274" s="1"/>
  <c r="D1274" s="1"/>
  <c r="G1274"/>
  <c r="F1277" i="4"/>
  <c r="B1277" s="1"/>
  <c r="D1277" s="1"/>
  <c r="G1277"/>
  <c r="F1276" i="3"/>
  <c r="B1276" s="1"/>
  <c r="D1276" s="1"/>
  <c r="G1276"/>
  <c r="F1278" i="2"/>
  <c r="B1278" s="1"/>
  <c r="D1278" s="1"/>
  <c r="G1278"/>
  <c r="F143" i="16"/>
  <c r="B143" s="1"/>
  <c r="D143" s="1"/>
  <c r="F820" i="7"/>
  <c r="B820" s="1"/>
  <c r="D820" s="1"/>
  <c r="G820"/>
  <c r="F1273" i="5"/>
  <c r="B1273" s="1"/>
  <c r="D1273" s="1"/>
  <c r="G1273"/>
  <c r="B1276" i="4"/>
  <c r="D1276" s="1"/>
  <c r="F1276"/>
  <c r="G1276"/>
  <c r="F1275" i="3"/>
  <c r="B1275" s="1"/>
  <c r="D1275" s="1"/>
  <c r="G1275"/>
  <c r="F1277" i="2"/>
  <c r="B1277" s="1"/>
  <c r="D1277" s="1"/>
  <c r="G1277"/>
  <c r="F142" i="16"/>
  <c r="B142" s="1"/>
  <c r="D142" s="1"/>
  <c r="F819" i="7"/>
  <c r="B819" s="1"/>
  <c r="D819" s="1"/>
  <c r="G819"/>
  <c r="F1272" i="5"/>
  <c r="B1272" s="1"/>
  <c r="D1272" s="1"/>
  <c r="G1272"/>
  <c r="F1275" i="4"/>
  <c r="B1275" s="1"/>
  <c r="D1275" s="1"/>
  <c r="G1275"/>
  <c r="F1274" i="3"/>
  <c r="B1274" s="1"/>
  <c r="D1274" s="1"/>
  <c r="G1274"/>
  <c r="F1276" i="2"/>
  <c r="B1276" s="1"/>
  <c r="D1276" s="1"/>
  <c r="G1276"/>
  <c r="F141" i="16"/>
  <c r="B141" s="1"/>
  <c r="D141" s="1"/>
  <c r="F818" i="7"/>
  <c r="B818" s="1"/>
  <c r="D818" s="1"/>
  <c r="G818"/>
  <c r="F1271" i="5"/>
  <c r="B1271" s="1"/>
  <c r="D1271" s="1"/>
  <c r="G1271"/>
  <c r="F1274" i="4"/>
  <c r="B1274" s="1"/>
  <c r="D1274" s="1"/>
  <c r="G1274"/>
  <c r="B1273" i="3"/>
  <c r="D1273" s="1"/>
  <c r="F1273"/>
  <c r="G1273"/>
  <c r="F1275" i="2"/>
  <c r="B1275" s="1"/>
  <c r="D1275" s="1"/>
  <c r="G1275"/>
  <c r="F140" i="16"/>
  <c r="B140" s="1"/>
  <c r="D140" s="1"/>
  <c r="B817" i="7"/>
  <c r="D817" s="1"/>
  <c r="F817"/>
  <c r="G817"/>
  <c r="F1270" i="5"/>
  <c r="B1270" s="1"/>
  <c r="D1270" s="1"/>
  <c r="G1270"/>
  <c r="F1273" i="4"/>
  <c r="B1273" s="1"/>
  <c r="D1273" s="1"/>
  <c r="G1273"/>
  <c r="F1272" i="3"/>
  <c r="B1272" s="1"/>
  <c r="D1272" s="1"/>
  <c r="G1272"/>
  <c r="B1274" i="2"/>
  <c r="D1274" s="1"/>
  <c r="F1274"/>
  <c r="G1274"/>
  <c r="F139" i="16"/>
  <c r="B139" s="1"/>
  <c r="D139" s="1"/>
  <c r="F816" i="7"/>
  <c r="B816" s="1"/>
  <c r="D816" s="1"/>
  <c r="G816"/>
  <c r="F1269" i="5"/>
  <c r="B1269" s="1"/>
  <c r="D1269" s="1"/>
  <c r="G1269"/>
  <c r="F1272" i="4"/>
  <c r="B1272" s="1"/>
  <c r="D1272" s="1"/>
  <c r="G1272"/>
  <c r="F1271" i="3"/>
  <c r="B1271" s="1"/>
  <c r="D1271" s="1"/>
  <c r="G1271"/>
  <c r="B1273" i="2"/>
  <c r="D1273" s="1"/>
  <c r="F1273"/>
  <c r="G1273"/>
  <c r="F138" i="16"/>
  <c r="B138" s="1"/>
  <c r="D138" s="1"/>
  <c r="F815" i="7"/>
  <c r="B815" s="1"/>
  <c r="D815" s="1"/>
  <c r="G815"/>
  <c r="F1268" i="5"/>
  <c r="B1268" s="1"/>
  <c r="D1268" s="1"/>
  <c r="G1268"/>
  <c r="F1271" i="4"/>
  <c r="B1271" s="1"/>
  <c r="D1271" s="1"/>
  <c r="G1271"/>
  <c r="F1270" i="3"/>
  <c r="B1270" s="1"/>
  <c r="D1270" s="1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B1271" i="2"/>
  <c r="D1271" s="1"/>
  <c r="F1271"/>
  <c r="G1271"/>
  <c r="F136" i="16"/>
  <c r="B136" s="1"/>
  <c r="D136" s="1"/>
  <c r="F813" i="7"/>
  <c r="B813" s="1"/>
  <c r="D813" s="1"/>
  <c r="G813"/>
  <c r="F1266" i="5"/>
  <c r="B1266" s="1"/>
  <c r="D1266" s="1"/>
  <c r="G1266"/>
  <c r="B1269" i="4"/>
  <c r="D1269" s="1"/>
  <c r="F1269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F1265" i="5"/>
  <c r="B1265" s="1"/>
  <c r="D1265" s="1"/>
  <c r="G1265"/>
  <c r="B1268" i="4"/>
  <c r="D1268" s="1"/>
  <c r="F1268"/>
  <c r="G1268"/>
  <c r="F1267" i="3"/>
  <c r="B1267" s="1"/>
  <c r="D1267" s="1"/>
  <c r="G1267"/>
  <c r="F1269" i="2"/>
  <c r="B1269" s="1"/>
  <c r="D1269" s="1"/>
  <c r="G1269"/>
  <c r="F134" i="16"/>
  <c r="B134" s="1"/>
  <c r="D134" s="1"/>
  <c r="F811" i="7"/>
  <c r="B811" s="1"/>
  <c r="D811" s="1"/>
  <c r="G811"/>
  <c r="F1264" i="5"/>
  <c r="B1264" s="1"/>
  <c r="D1264" s="1"/>
  <c r="G1264"/>
  <c r="F1267" i="4"/>
  <c r="B1267" s="1"/>
  <c r="D1267" s="1"/>
  <c r="G1267"/>
  <c r="F1266" i="3"/>
  <c r="B1266" s="1"/>
  <c r="D1266" s="1"/>
  <c r="G1266"/>
  <c r="F1268" i="2"/>
  <c r="B1268" s="1"/>
  <c r="D1268" s="1"/>
  <c r="G1268"/>
  <c r="F133" i="16"/>
  <c r="B133" s="1"/>
  <c r="D133" s="1"/>
  <c r="F810" i="7"/>
  <c r="B810" s="1"/>
  <c r="D810" s="1"/>
  <c r="G810"/>
  <c r="F1263" i="5"/>
  <c r="B1263" s="1"/>
  <c r="D1263" s="1"/>
  <c r="G1263"/>
  <c r="F1266" i="4"/>
  <c r="B1266" s="1"/>
  <c r="D1266" s="1"/>
  <c r="G1266"/>
  <c r="F1265" i="3"/>
  <c r="B1265" s="1"/>
  <c r="D1265" s="1"/>
  <c r="G1265"/>
  <c r="F1267" i="2"/>
  <c r="B1267" s="1"/>
  <c r="D1267" s="1"/>
  <c r="G1267"/>
  <c r="F809" i="7"/>
  <c r="B809" s="1"/>
  <c r="D809" s="1"/>
  <c r="G809"/>
  <c r="F132" i="16"/>
  <c r="B132" s="1"/>
  <c r="D132" s="1"/>
  <c r="F1262" i="5"/>
  <c r="B1262" s="1"/>
  <c r="D1262" s="1"/>
  <c r="G1262"/>
  <c r="F1265" i="4"/>
  <c r="B1265" s="1"/>
  <c r="D1265" s="1"/>
  <c r="G1265"/>
  <c r="F1264" i="3"/>
  <c r="B1264" s="1"/>
  <c r="D1264" s="1"/>
  <c r="G1264"/>
  <c r="F1266" i="2"/>
  <c r="B1266" s="1"/>
  <c r="D1266" s="1"/>
  <c r="G1266"/>
  <c r="F131" i="16"/>
  <c r="B131" s="1"/>
  <c r="D131" s="1"/>
  <c r="F808" i="7"/>
  <c r="B808" s="1"/>
  <c r="D808" s="1"/>
  <c r="G808"/>
  <c r="F1261" i="5"/>
  <c r="B1261" s="1"/>
  <c r="D1261" s="1"/>
  <c r="G1261"/>
  <c r="F1264" i="4"/>
  <c r="B1264" s="1"/>
  <c r="D1264" s="1"/>
  <c r="G1264"/>
  <c r="F1263" i="3"/>
  <c r="B1263" s="1"/>
  <c r="D1263" s="1"/>
  <c r="G1263"/>
  <c r="F1265" i="2"/>
  <c r="B1265" s="1"/>
  <c r="D1265" s="1"/>
  <c r="G1265"/>
  <c r="F130" i="16"/>
  <c r="B130" s="1"/>
  <c r="D130" s="1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F131" i="15"/>
  <c r="B131" s="1"/>
  <c r="D131" s="1"/>
  <c r="G131"/>
  <c r="B129" i="16"/>
  <c r="D129" s="1"/>
  <c r="F129"/>
  <c r="F806" i="7"/>
  <c r="B806" s="1"/>
  <c r="D806" s="1"/>
  <c r="G806"/>
  <c r="F1259" i="5"/>
  <c r="B1259" s="1"/>
  <c r="D1259" s="1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F128" i="16" l="1"/>
  <c r="B128" s="1"/>
  <c r="D128" s="1"/>
  <c r="F1261" i="4"/>
  <c r="B1261" s="1"/>
  <c r="D1261" s="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G1260" i="3"/>
  <c r="F1260"/>
  <c r="B1260" s="1"/>
  <c r="D1260" s="1"/>
  <c r="G1262" i="2"/>
  <c r="F1262"/>
  <c r="B1262" s="1"/>
  <c r="D1262" s="1"/>
  <c r="F127" i="16" l="1"/>
  <c r="B127" s="1"/>
  <c r="D127" s="1"/>
  <c r="F804" i="7"/>
  <c r="B804" s="1"/>
  <c r="D804" s="1"/>
  <c r="G804"/>
  <c r="F1257" i="5"/>
  <c r="B1257" s="1"/>
  <c r="D1257" s="1"/>
  <c r="G1257"/>
  <c r="F1260" i="4"/>
  <c r="B1260" s="1"/>
  <c r="D1260" s="1"/>
  <c r="G1260"/>
  <c r="F1259" i="3"/>
  <c r="B1259" s="1"/>
  <c r="D1259" s="1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F125" i="16"/>
  <c r="B125" s="1"/>
  <c r="D125" s="1"/>
  <c r="F802" i="7"/>
  <c r="B802" s="1"/>
  <c r="D802" s="1"/>
  <c r="G802"/>
  <c r="F1255" i="5"/>
  <c r="B1255" s="1"/>
  <c r="D1255" s="1"/>
  <c r="G1255"/>
  <c r="F1257" i="3"/>
  <c r="B1257" s="1"/>
  <c r="D1257" s="1"/>
  <c r="G1257"/>
  <c r="B1259" i="2"/>
  <c r="D1259" s="1"/>
  <c r="F1259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B795" s="1"/>
  <c r="D795" s="1"/>
  <c r="G795"/>
  <c r="F1248" i="5"/>
  <c r="B1248" s="1"/>
  <c r="D1248" s="1"/>
  <c r="G1248"/>
  <c r="F1251" i="4"/>
  <c r="G1251"/>
  <c r="F1250" i="3"/>
  <c r="B1250" s="1"/>
  <c r="D1250" s="1"/>
  <c r="F1252" i="2"/>
  <c r="B1252" s="1"/>
  <c r="D1252" s="1"/>
  <c r="G1252"/>
  <c r="G119" i="15"/>
  <c r="F119"/>
  <c r="B119" s="1"/>
  <c r="D119" s="1"/>
  <c r="B1251" i="4"/>
  <c r="D1251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097" i="3"/>
  <c r="B632" i="7"/>
  <c r="D632" s="1"/>
  <c r="B633"/>
  <c r="D633" s="1"/>
  <c r="B634"/>
  <c r="D634" s="1"/>
  <c r="B635"/>
  <c r="D635" s="1"/>
  <c r="B636"/>
  <c r="D636" s="1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D589" s="1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D575" s="1"/>
  <c r="B576"/>
  <c r="B577"/>
  <c r="D577" s="1"/>
  <c r="B578"/>
  <c r="D578" s="1"/>
  <c r="B579"/>
  <c r="D579" s="1"/>
  <c r="B580"/>
  <c r="D580" s="1"/>
  <c r="B581"/>
  <c r="D581" s="1"/>
  <c r="B582"/>
  <c r="B583"/>
  <c r="D583" s="1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D1023" s="1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D1020" s="1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D1013" s="1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D555" s="1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D549" s="1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D1001" s="1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D546" s="1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D543" s="1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D528" s="1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D526" s="1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D510" s="1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D961" s="1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D501" s="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D491" s="1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D462" s="1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64"/>
  <c r="D872" i="2"/>
  <c r="D443" i="7"/>
  <c r="D464"/>
  <c r="D465"/>
  <c r="D481"/>
  <c r="D505"/>
  <c r="D516"/>
  <c r="D527"/>
  <c r="D534"/>
  <c r="D536"/>
  <c r="D537"/>
  <c r="D539"/>
  <c r="D540"/>
  <c r="D545"/>
  <c r="D547"/>
  <c r="D554"/>
  <c r="D559"/>
  <c r="D562"/>
  <c r="D563"/>
  <c r="D564"/>
  <c r="D570"/>
  <c r="D572"/>
  <c r="D574"/>
  <c r="D576"/>
  <c r="D584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8"/>
  <c r="D1006"/>
  <c r="D1015"/>
  <c r="D1022"/>
  <c r="D1029"/>
  <c r="D1039"/>
  <c r="D1043"/>
  <c r="D1044"/>
  <c r="D1046"/>
  <c r="D1047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<sst xmlns="http://schemas.openxmlformats.org/spreadsheetml/2006/main" count="4599" uniqueCount="1034">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</sst>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3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8" fontId="18" fillId="0" borderId="0" xfId="1" applyNumberFormat="1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88516480"/>
        <c:axId val="88518016"/>
      </c:areaChart>
      <c:dateAx>
        <c:axId val="8851648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5180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51801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51648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766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92639232"/>
        <c:axId val="92640768"/>
      </c:areaChart>
      <c:dateAx>
        <c:axId val="92639232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6407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640768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63923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145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92676480"/>
        <c:axId val="92678016"/>
      </c:areaChart>
      <c:dateAx>
        <c:axId val="92676480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6780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678016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67648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89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92713728"/>
        <c:axId val="92715264"/>
      </c:areaChart>
      <c:dateAx>
        <c:axId val="92713728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7152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715264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71372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92784128"/>
        <c:axId val="92785664"/>
      </c:areaChart>
      <c:dateAx>
        <c:axId val="92784128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7856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78566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78412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523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92813184"/>
        <c:axId val="92814720"/>
      </c:areaChart>
      <c:dateAx>
        <c:axId val="9281318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81472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92814720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81318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93718400"/>
        <c:axId val="93719936"/>
      </c:areaChart>
      <c:dateAx>
        <c:axId val="93718400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719936"/>
        <c:crosses val="autoZero"/>
        <c:auto val="1"/>
        <c:lblOffset val="100"/>
        <c:baseTimeUnit val="days"/>
      </c:dateAx>
      <c:valAx>
        <c:axId val="93719936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18400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21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93735552"/>
        <c:axId val="93745536"/>
      </c:areaChart>
      <c:dateAx>
        <c:axId val="937355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45536"/>
        <c:crosses val="autoZero"/>
        <c:auto val="1"/>
        <c:lblOffset val="100"/>
        <c:baseTimeUnit val="days"/>
      </c:dateAx>
      <c:valAx>
        <c:axId val="9374553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35552"/>
        <c:crosses val="autoZero"/>
        <c:crossBetween val="midCat"/>
      </c:valAx>
    </c:plotArea>
    <c:plotVisOnly val="1"/>
    <c:dispBlanksAs val="zero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93785472"/>
        <c:axId val="93787264"/>
      </c:areaChart>
      <c:dateAx>
        <c:axId val="9378547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87264"/>
        <c:crosses val="autoZero"/>
        <c:auto val="1"/>
        <c:lblOffset val="100"/>
        <c:baseTimeUnit val="days"/>
      </c:dateAx>
      <c:valAx>
        <c:axId val="937872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85472"/>
        <c:crosses val="autoZero"/>
        <c:crossBetween val="midCat"/>
      </c:valAx>
    </c:plotArea>
    <c:plotVisOnly val="1"/>
    <c:dispBlanksAs val="zero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93922432"/>
        <c:axId val="93923968"/>
      </c:areaChart>
      <c:dateAx>
        <c:axId val="9392243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23968"/>
        <c:crosses val="autoZero"/>
        <c:auto val="1"/>
        <c:lblOffset val="100"/>
        <c:baseTimeUnit val="days"/>
      </c:dateAx>
      <c:valAx>
        <c:axId val="93923968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22432"/>
        <c:crosses val="autoZero"/>
        <c:crossBetween val="midCat"/>
      </c:valAx>
    </c:plotArea>
    <c:plotVisOnly val="1"/>
    <c:dispBlanksAs val="zero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93947776"/>
        <c:axId val="93949312"/>
      </c:lineChart>
      <c:dateAx>
        <c:axId val="9394777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49312"/>
        <c:crosses val="autoZero"/>
        <c:auto val="1"/>
        <c:lblOffset val="100"/>
        <c:baseTimeUnit val="days"/>
      </c:dateAx>
      <c:valAx>
        <c:axId val="9394931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47776"/>
        <c:crosses val="autoZero"/>
        <c:crossBetween val="between"/>
      </c:valAx>
    </c:plotArea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88537344"/>
        <c:axId val="91246592"/>
      </c:areaChart>
      <c:dateAx>
        <c:axId val="88537344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24659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9124659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53734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93969792"/>
        <c:axId val="99579008"/>
      </c:areaChart>
      <c:dateAx>
        <c:axId val="939697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579008"/>
        <c:crosses val="autoZero"/>
        <c:auto val="1"/>
        <c:lblOffset val="100"/>
        <c:baseTimeUnit val="days"/>
      </c:dateAx>
      <c:valAx>
        <c:axId val="9957900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69792"/>
        <c:crosses val="autoZero"/>
        <c:crossBetween val="midCat"/>
      </c:valAx>
    </c:plotArea>
    <c:plotVisOnly val="1"/>
    <c:dispBlanksAs val="zero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99598720"/>
        <c:axId val="99600256"/>
      </c:areaChart>
      <c:dateAx>
        <c:axId val="9959872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600256"/>
        <c:crosses val="autoZero"/>
        <c:auto val="1"/>
        <c:lblOffset val="100"/>
        <c:baseTimeUnit val="days"/>
      </c:dateAx>
      <c:valAx>
        <c:axId val="99600256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598720"/>
        <c:crosses val="autoZero"/>
        <c:crossBetween val="midCat"/>
      </c:valAx>
    </c:plotArea>
    <c:plotVisOnly val="1"/>
    <c:dispBlanksAs val="zero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94057600"/>
        <c:axId val="94059136"/>
      </c:barChart>
      <c:dateAx>
        <c:axId val="9405760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059136"/>
        <c:crosses val="autoZero"/>
        <c:auto val="1"/>
        <c:lblOffset val="100"/>
        <c:baseTimeUnit val="days"/>
      </c:dateAx>
      <c:valAx>
        <c:axId val="9405913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057600"/>
        <c:crosses val="autoZero"/>
        <c:crossBetween val="between"/>
      </c:valAx>
    </c:plotArea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99641984"/>
        <c:axId val="99664256"/>
      </c:areaChart>
      <c:dateAx>
        <c:axId val="99641984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9664256"/>
        <c:crosses val="autoZero"/>
        <c:auto val="1"/>
        <c:lblOffset val="100"/>
        <c:baseTimeUnit val="days"/>
      </c:dateAx>
      <c:valAx>
        <c:axId val="99664256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641984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99675520"/>
        <c:axId val="99742848"/>
      </c:areaChart>
      <c:dateAx>
        <c:axId val="9967552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742848"/>
        <c:crosses val="autoZero"/>
        <c:auto val="1"/>
        <c:lblOffset val="100"/>
        <c:baseTimeUnit val="days"/>
      </c:dateAx>
      <c:valAx>
        <c:axId val="99742848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675520"/>
        <c:crosses val="autoZero"/>
        <c:crossBetween val="midCat"/>
      </c:valAx>
    </c:plotArea>
    <c:plotVisOnly val="1"/>
    <c:dispBlanksAs val="zero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99829632"/>
        <c:axId val="99831168"/>
      </c:lineChart>
      <c:catAx>
        <c:axId val="998296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831168"/>
        <c:crosses val="autoZero"/>
        <c:auto val="1"/>
        <c:lblAlgn val="ctr"/>
        <c:lblOffset val="100"/>
      </c:catAx>
      <c:valAx>
        <c:axId val="99831168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82963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99875456"/>
        <c:axId val="99885440"/>
      </c:lineChart>
      <c:dateAx>
        <c:axId val="9987545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885440"/>
        <c:crosses val="autoZero"/>
        <c:auto val="1"/>
        <c:lblOffset val="100"/>
        <c:baseTimeUnit val="days"/>
      </c:dateAx>
      <c:valAx>
        <c:axId val="9988544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875456"/>
        <c:crosses val="autoZero"/>
        <c:crossBetween val="between"/>
      </c:valAx>
    </c:plotArea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105418752"/>
        <c:axId val="105420288"/>
      </c:areaChart>
      <c:dateAx>
        <c:axId val="10541875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420288"/>
        <c:crosses val="autoZero"/>
        <c:auto val="1"/>
        <c:lblOffset val="100"/>
        <c:baseTimeUnit val="days"/>
      </c:dateAx>
      <c:valAx>
        <c:axId val="105420288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418752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105440000"/>
        <c:axId val="105441536"/>
      </c:areaChart>
      <c:dateAx>
        <c:axId val="10544000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441536"/>
        <c:crosses val="autoZero"/>
        <c:auto val="1"/>
        <c:lblOffset val="100"/>
        <c:baseTimeUnit val="days"/>
      </c:dateAx>
      <c:valAx>
        <c:axId val="10544153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440000"/>
        <c:crosses val="autoZero"/>
        <c:crossBetween val="midCat"/>
      </c:valAx>
    </c:plotArea>
    <c:plotVisOnly val="1"/>
    <c:dispBlanksAs val="zero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101021184"/>
        <c:axId val="101022720"/>
      </c:lineChart>
      <c:dateAx>
        <c:axId val="10102118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22720"/>
        <c:crosses val="autoZero"/>
        <c:auto val="1"/>
        <c:lblOffset val="100"/>
        <c:baseTimeUnit val="days"/>
      </c:dateAx>
      <c:valAx>
        <c:axId val="10102272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2118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739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91261568"/>
        <c:axId val="91271552"/>
      </c:areaChart>
      <c:dateAx>
        <c:axId val="91261568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715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271552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6156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105558016"/>
        <c:axId val="105559552"/>
      </c:areaChart>
      <c:dateAx>
        <c:axId val="105558016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5559552"/>
        <c:crosses val="autoZero"/>
        <c:auto val="1"/>
        <c:lblOffset val="100"/>
        <c:baseTimeUnit val="days"/>
      </c:dateAx>
      <c:valAx>
        <c:axId val="10555955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558016"/>
        <c:crosses val="autoZero"/>
        <c:crossBetween val="midCat"/>
      </c:valAx>
    </c:plotArea>
    <c:plotVisOnly val="1"/>
    <c:dispBlanksAs val="zero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105473920"/>
        <c:axId val="105475456"/>
      </c:areaChart>
      <c:dateAx>
        <c:axId val="10547392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475456"/>
        <c:crosses val="autoZero"/>
        <c:auto val="1"/>
        <c:lblOffset val="100"/>
        <c:baseTimeUnit val="days"/>
      </c:dateAx>
      <c:valAx>
        <c:axId val="10547545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473920"/>
        <c:crosses val="autoZero"/>
        <c:crossBetween val="midCat"/>
      </c:valAx>
    </c:plotArea>
    <c:plotVisOnly val="1"/>
    <c:dispBlanksAs val="zero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105491072"/>
        <c:axId val="109646208"/>
      </c:lineChart>
      <c:dateAx>
        <c:axId val="10549107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646208"/>
        <c:crosses val="autoZero"/>
        <c:auto val="1"/>
        <c:lblOffset val="100"/>
        <c:baseTimeUnit val="days"/>
      </c:dateAx>
      <c:valAx>
        <c:axId val="109646208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49107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109830912"/>
        <c:axId val="109832448"/>
      </c:areaChart>
      <c:dateAx>
        <c:axId val="10983091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832448"/>
        <c:crosses val="autoZero"/>
        <c:auto val="1"/>
        <c:lblOffset val="100"/>
        <c:baseTimeUnit val="days"/>
      </c:dateAx>
      <c:valAx>
        <c:axId val="109832448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830912"/>
        <c:crosses val="autoZero"/>
        <c:crossBetween val="midCat"/>
        <c:minorUnit val="1.0000000000000147E-4"/>
      </c:valAx>
    </c:plotArea>
    <c:plotVisOnly val="1"/>
    <c:dispBlanksAs val="zero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99805056"/>
        <c:axId val="99806592"/>
      </c:areaChart>
      <c:dateAx>
        <c:axId val="9980505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806592"/>
        <c:crosses val="autoZero"/>
        <c:auto val="1"/>
        <c:lblOffset val="100"/>
        <c:baseTimeUnit val="days"/>
      </c:dateAx>
      <c:valAx>
        <c:axId val="99806592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805056"/>
        <c:crosses val="autoZero"/>
        <c:crossBetween val="midCat"/>
      </c:valAx>
    </c:plotArea>
    <c:plotVisOnly val="1"/>
    <c:dispBlanksAs val="zero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109743104"/>
        <c:axId val="109757184"/>
      </c:areaChart>
      <c:dateAx>
        <c:axId val="10974310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757184"/>
        <c:crosses val="autoZero"/>
        <c:auto val="1"/>
        <c:lblOffset val="100"/>
        <c:baseTimeUnit val="days"/>
      </c:dateAx>
      <c:valAx>
        <c:axId val="109757184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743104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91278336"/>
        <c:axId val="91378432"/>
      </c:areaChart>
      <c:dateAx>
        <c:axId val="91278336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784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378432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7833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321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91385216"/>
        <c:axId val="91407488"/>
      </c:areaChart>
      <c:dateAx>
        <c:axId val="91385216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4074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407488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852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777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91316224"/>
        <c:axId val="91317760"/>
      </c:areaChart>
      <c:catAx>
        <c:axId val="9131622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17760"/>
        <c:crosses val="autoZero"/>
        <c:auto val="1"/>
        <c:lblAlgn val="ctr"/>
        <c:lblOffset val="100"/>
      </c:catAx>
      <c:valAx>
        <c:axId val="913177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1622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523"/>
        </c:manualLayout>
      </c:layout>
      <c:areaChart>
        <c:grouping val="standard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91345280"/>
        <c:axId val="91346816"/>
      </c:areaChart>
      <c:dateAx>
        <c:axId val="9134528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346816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91346816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4528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92513792"/>
        <c:axId val="92515328"/>
      </c:lineChart>
      <c:dateAx>
        <c:axId val="92513792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515328"/>
        <c:crosses val="autoZero"/>
        <c:auto val="1"/>
        <c:lblOffset val="100"/>
        <c:baseTimeUnit val="days"/>
      </c:dateAx>
      <c:valAx>
        <c:axId val="92515328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51379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92605440"/>
        <c:axId val="92480256"/>
      </c:lineChart>
      <c:dateAx>
        <c:axId val="92605440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480256"/>
        <c:crosses val="autoZero"/>
        <c:auto val="1"/>
        <c:lblOffset val="100"/>
        <c:baseTimeUnit val="days"/>
      </c:dateAx>
      <c:valAx>
        <c:axId val="92480256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605440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SheetLayoutView="85" workbookViewId="0">
      <selection activeCell="L9" sqref="L9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97" t="s">
        <v>1017</v>
      </c>
      <c r="B1" s="397"/>
      <c r="C1" s="397"/>
      <c r="D1" s="397"/>
      <c r="E1" s="397"/>
      <c r="F1" s="397"/>
      <c r="G1" s="397"/>
      <c r="H1" s="397"/>
      <c r="I1" s="397"/>
      <c r="J1" s="157"/>
      <c r="K1" s="338"/>
      <c r="L1" s="197"/>
      <c r="M1" s="158"/>
    </row>
    <row r="2" spans="1:13">
      <c r="A2" s="398" t="s">
        <v>21</v>
      </c>
      <c r="B2" s="398"/>
      <c r="C2" s="398"/>
      <c r="D2" s="398"/>
      <c r="E2" s="181">
        <v>43580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49250</v>
      </c>
      <c r="E5" s="328">
        <f>+IF(ISERROR(VLOOKUP($E$2,Cu!$A$5:$H$1642,7,0)),0,VLOOKUP($E$2,Cu!$A$5:$H$1642,7,0))</f>
        <v>205</v>
      </c>
      <c r="F5" s="327" t="s">
        <v>3</v>
      </c>
      <c r="G5" s="326">
        <f>+IF(ISERROR(VLOOKUP($E$2,Cu!$A$5:$H$1642,2,0)),0,VLOOKUP($E$2,Cu!$A$5:$H$1642,2,0))</f>
        <v>7313.1327530343933</v>
      </c>
      <c r="H5" s="326">
        <f>+IF(ISERROR(VLOOKUP($E$2,Cu!$A$5:$H$1642,4,0)),0,VLOOKUP($E$2,Cu!$A$5:$H$1642,4,0))</f>
        <v>6250.540814559311</v>
      </c>
      <c r="I5" s="326">
        <f>+IF(ISERROR(VLOOKUP($E$2,Cu!$A$5:$H$1999,5,0)),0,VLOOKUP($E$2,Cu!$A$5:$H$1999,5,0))</f>
        <v>6437.5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16575</v>
      </c>
      <c r="E6" s="328">
        <f>+IF(ISERROR(VLOOKUP($E$2,Pb!$A$5:$H$1987,7,0)),0,VLOOKUP($E$2,Pb!$A$5:$H$1987,7,0))</f>
        <v>-75</v>
      </c>
      <c r="F6" s="327" t="s">
        <v>3</v>
      </c>
      <c r="G6" s="326">
        <f>+IF(ISERROR(VLOOKUP($E$2,Pb!$A$5:$H$1987,2,0)),0,VLOOKUP($E$2,Pb!$A$5:$H$1987,2,0))</f>
        <v>2461.2218351582756</v>
      </c>
      <c r="H6" s="326">
        <f>+IF(ISERROR(VLOOKUP($E$2,Pb!$A$5:$H$1987,4,0)),0,VLOOKUP($E$2,Pb!$A$5:$H$1987,4,0))</f>
        <v>2103.6084061181846</v>
      </c>
      <c r="I6" s="326">
        <f>+IF(ISERROR(VLOOKUP($E$2,Pb!$A$5:$H$1987,5,0)),0,VLOOKUP($E$2,Pb!$A$5:$H$1987,5,0))</f>
        <v>1905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+IF(ISERROR(VLOOKUP($E$2,Ag!$A$5:$F$1517,3,0)),0,VLOOKUP($E$2,Ag!$A$5:$F$1517,3,0))</f>
        <v>3499</v>
      </c>
      <c r="E7" s="328">
        <f>+IF(ISERROR(VLOOKUP($E$2,Ag!$A$5:$H$1986,7,0)),0,VLOOKUP($E$2,Ag!$A$5:$H$1986,7,0))</f>
        <v>20</v>
      </c>
      <c r="F7" s="327" t="s">
        <v>6</v>
      </c>
      <c r="G7" s="326">
        <f>+IF(ISERROR(VLOOKUP($E$2,Ag!$A$5:$H$1517,2,0)),0,VLOOKUP($E$2,Ag!$A$5:$H$1517,2,0))</f>
        <v>520.22390889019391</v>
      </c>
      <c r="H7" s="326">
        <f>+IF(ISERROR(VLOOKUP($E$2,Ag!$A$5:$H$1517,4,0)),0,VLOOKUP($E$2,Ag!$A$5:$H$1517,4,0))</f>
        <v>444.63581956426833</v>
      </c>
      <c r="I7" s="326">
        <f>+IF(ISERROR(VLOOKUP($E$2,Ag!$A$5:$H$1517,5,0)),0,VLOOKUP($E$2,Ag!$A$5:$H$1517,5,0))</f>
        <v>480.815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+IF(ISERROR(VLOOKUP($E$2,Zn!$A$5:$H$2994,3,0)),0,VLOOKUP($E$2,Zn!$A$5:$H$2994,3,0))</f>
        <v>21730</v>
      </c>
      <c r="E8" s="328">
        <f>+IF(ISERROR(VLOOKUP($E$2,Zn!$A$5:$H$2994,7,0)),0,VLOOKUP($E$2,Zn!$A$5:$H$2994,7,0))</f>
        <v>-30</v>
      </c>
      <c r="F8" s="327" t="s">
        <v>3</v>
      </c>
      <c r="G8" s="326">
        <f>+IF(ISERROR(VLOOKUP($E$2,Zn!$A$5:$H$2994,2,0)),0,VLOOKUP($E$2,Zn!$A$5:$H$2994,2,0))</f>
        <v>3230.7703744452456</v>
      </c>
      <c r="H8" s="326">
        <f>+IF(ISERROR(VLOOKUP($E$2,Zn!$A$5:$H$2994,4,0)),0,VLOOKUP($E$2,Zn!$A$5:$H$2994,4,0))</f>
        <v>2761.3422003805517</v>
      </c>
      <c r="I8" s="326">
        <f>+IF(ISERROR(VLOOKUP($E$2,Zn!$A$5:$H$2994,5,0)),0,VLOOKUP($E$2,Zn!$A$5:$H$2994,5,0))</f>
        <v>2859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+IF(ISERROR(VLOOKUP($E$2,Ni!$A$6:$H$2996,3,0)),0,VLOOKUP($E$2,Ni!$A$6:$H$2996,3,0))</f>
        <v>99875</v>
      </c>
      <c r="E9" s="328">
        <f>+IF(ISERROR(VLOOKUP($E$2,Ni!$A$6:$H$2996,7,0)),0,VLOOKUP($E$2,Ni!$A$6:$H$2996,7,0))</f>
        <v>200</v>
      </c>
      <c r="F9" s="327" t="s">
        <v>3</v>
      </c>
      <c r="G9" s="326">
        <f>+IF(ISERROR(VLOOKUP($E$2,Ni!$A$6:$H$2996,2,0)),0,VLOOKUP($E$2,Ni!$A$6:$H$2996,2,0))</f>
        <v>14849.203458247533</v>
      </c>
      <c r="H9" s="326">
        <f>+IF(ISERROR(VLOOKUP($E$2,Ni!$A$6:$H$2996,4,0)),0,VLOOKUP($E$2,Ni!$A$6:$H$2996,4,0))</f>
        <v>12691.626887391056</v>
      </c>
      <c r="I9" s="326">
        <f>+IF(ISERROR(VLOOKUP($E$2,Ni!$A$6:$H$2996,5,0)),0,VLOOKUP($E$2,Ni!$A$6:$H$2996,5,0))</f>
        <v>12340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1024</v>
      </c>
      <c r="C11" s="166" t="s">
        <v>2</v>
      </c>
      <c r="D11" s="326">
        <f>+IF(ISERROR(VLOOKUP($E$2,Steel!$A$6:$H$2996,3,0)),0,VLOOKUP($E$2,Steel!$A$6:$H$2996,3,0))</f>
        <v>4140</v>
      </c>
      <c r="E11" s="328">
        <f>+IF(ISERROR(VLOOKUP($E$2,Steel!$A$6:$H$2996,7,0)),0,VLOOKUP($E$2,Steel!$A$6:$H$2996,7,0))</f>
        <v>0</v>
      </c>
      <c r="F11" s="327" t="s">
        <v>3</v>
      </c>
      <c r="G11" s="326">
        <f>+IF(ISERROR(VLOOKUP($E$2,Steel!$A$6:$H$2996,2,0)),0,VLOOKUP($E$2,Steel!$A$6:$H$2996,2,0))</f>
        <v>615.52643121046094</v>
      </c>
      <c r="H11" s="326">
        <f>+IF(ISERROR(VLOOKUP($E$2,Steel!$A$6:$H$2996,4,0)),0,VLOOKUP($E$2,Steel!$A$6:$H$2996,4,0))</f>
        <v>526.09096684654787</v>
      </c>
      <c r="I11" s="355">
        <f>+IF(ISERROR(VLOOKUP($E$2,Steel!$A$6:$H$2996,5,0)),0,VLOOKUP($E$2,Steel!$A$6:$H$2996,5,0))</f>
        <v>479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43580</v>
      </c>
      <c r="C15" s="182" t="s">
        <v>1002</v>
      </c>
      <c r="D15" s="192">
        <f>+IF(ISERROR(VLOOKUP($E$2,'CNY-VND'!$A$4:$B$500,2,0)),0,VLOOKUP($E$2,'CNY-VND'!$A$4:$B$500,2,0))</f>
        <v>3486</v>
      </c>
      <c r="E15" s="399" t="s">
        <v>1000</v>
      </c>
      <c r="F15" s="399"/>
      <c r="G15" s="399"/>
      <c r="H15" s="399"/>
      <c r="I15" s="399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23310</v>
      </c>
      <c r="E16" s="399" t="s">
        <v>1003</v>
      </c>
      <c r="F16" s="399"/>
      <c r="G16" s="399"/>
      <c r="H16" s="399"/>
      <c r="I16" s="399"/>
      <c r="L16" s="300"/>
    </row>
    <row r="17" spans="1:12" ht="15.75" customHeight="1">
      <c r="A17" s="182"/>
      <c r="B17" s="191"/>
      <c r="C17" s="182" t="s">
        <v>1019</v>
      </c>
      <c r="D17" s="353">
        <f>+IF(ISERROR(VLOOKUP($E$2,USD_CNY!$A$1:$B$2001,2,0)),0,VLOOKUP($E$2,USD_CNY!$A$1:$B$2001,2,0))</f>
        <v>6.7344600000000003</v>
      </c>
      <c r="E17" s="354" t="s">
        <v>1020</v>
      </c>
      <c r="F17" s="352"/>
      <c r="G17" s="352"/>
      <c r="H17" s="352"/>
      <c r="I17" s="352"/>
      <c r="L17" s="300"/>
    </row>
    <row r="18" spans="1:12" ht="18.75">
      <c r="A18" s="400" t="s">
        <v>17</v>
      </c>
      <c r="B18" s="400"/>
      <c r="C18" s="400"/>
      <c r="D18" s="400"/>
      <c r="E18" s="400"/>
      <c r="F18" s="400"/>
      <c r="G18" s="400"/>
      <c r="H18" s="400"/>
      <c r="I18" s="400"/>
    </row>
    <row r="19" spans="1:12" ht="15.75" customHeight="1">
      <c r="A19" s="394" t="s">
        <v>656</v>
      </c>
      <c r="B19" s="395"/>
      <c r="C19" s="394" t="s">
        <v>18</v>
      </c>
      <c r="D19" s="396"/>
      <c r="E19" s="396"/>
      <c r="F19" s="396"/>
      <c r="G19" s="396"/>
      <c r="H19" s="396"/>
      <c r="I19" s="396"/>
    </row>
    <row r="34" spans="1:12" ht="15" customHeight="1">
      <c r="A34" s="392" t="s">
        <v>657</v>
      </c>
      <c r="B34" s="392"/>
      <c r="C34" s="393" t="s">
        <v>4</v>
      </c>
      <c r="D34" s="393"/>
      <c r="E34" s="393"/>
      <c r="F34" s="393"/>
      <c r="G34" s="393"/>
      <c r="H34" s="393"/>
      <c r="I34" s="393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92" t="s">
        <v>705</v>
      </c>
      <c r="B49" s="392"/>
      <c r="C49" s="393" t="s">
        <v>706</v>
      </c>
      <c r="D49" s="393"/>
      <c r="E49" s="393"/>
      <c r="F49" s="393"/>
      <c r="G49" s="393"/>
      <c r="H49" s="393"/>
      <c r="I49" s="393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92" t="s">
        <v>721</v>
      </c>
      <c r="B67" s="392"/>
      <c r="C67" s="393" t="s">
        <v>722</v>
      </c>
      <c r="D67" s="393"/>
      <c r="E67" s="393"/>
      <c r="F67" s="393"/>
      <c r="G67" s="393"/>
      <c r="H67" s="393"/>
      <c r="I67" s="393"/>
    </row>
    <row r="82" spans="1:9">
      <c r="A82" s="392" t="s">
        <v>759</v>
      </c>
      <c r="B82" s="392"/>
      <c r="C82" s="393" t="s">
        <v>760</v>
      </c>
      <c r="D82" s="393"/>
      <c r="E82" s="393"/>
      <c r="F82" s="393"/>
      <c r="G82" s="393"/>
      <c r="H82" s="393"/>
      <c r="I82" s="393"/>
    </row>
    <row r="100" spans="1:9">
      <c r="A100" s="391" t="s">
        <v>1027</v>
      </c>
      <c r="B100" s="391"/>
      <c r="C100" s="391"/>
      <c r="D100" s="391"/>
      <c r="E100" s="391"/>
      <c r="F100" s="391"/>
      <c r="G100" s="391"/>
      <c r="H100" s="391"/>
      <c r="I100" s="391"/>
    </row>
    <row r="115" spans="1:9">
      <c r="A115" s="391" t="s">
        <v>1028</v>
      </c>
      <c r="B115" s="391"/>
      <c r="C115" s="391"/>
      <c r="D115" s="391"/>
      <c r="E115" s="391"/>
      <c r="F115" s="391"/>
      <c r="G115" s="391"/>
      <c r="H115" s="391"/>
      <c r="I115" s="391"/>
    </row>
    <row r="128" spans="1:9">
      <c r="A128" s="391" t="s">
        <v>1005</v>
      </c>
      <c r="B128" s="391"/>
      <c r="C128" s="391"/>
      <c r="D128" s="391"/>
      <c r="E128" s="391"/>
      <c r="F128" s="391"/>
      <c r="G128" s="391"/>
      <c r="H128" s="391"/>
      <c r="I128" s="391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60" activePane="bottomLeft" state="frozen"/>
      <selection pane="bottomLeft" activeCell="H1074" sqref="H1074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9" t="s">
        <v>1018</v>
      </c>
      <c r="B1" s="410"/>
      <c r="C1" s="410"/>
      <c r="D1" s="410"/>
      <c r="E1" s="410"/>
      <c r="F1" s="410"/>
      <c r="G1" s="410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1018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1032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1032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3">
      <c r="A1057" s="225">
        <v>43550</v>
      </c>
      <c r="B1057" s="341">
        <v>6.7128100000000002</v>
      </c>
    </row>
    <row r="1058" spans="1:3">
      <c r="A1058" s="225">
        <v>43551</v>
      </c>
      <c r="B1058" s="341">
        <v>6.7235100000000001</v>
      </c>
    </row>
    <row r="1059" spans="1:3">
      <c r="A1059" s="225">
        <v>43552</v>
      </c>
      <c r="B1059" s="341">
        <v>6.7374900000000002</v>
      </c>
    </row>
    <row r="1060" spans="1:3">
      <c r="A1060" s="225">
        <v>43553</v>
      </c>
      <c r="B1060" s="341">
        <v>6.7338899999999997</v>
      </c>
    </row>
    <row r="1061" spans="1:3">
      <c r="A1061" s="225">
        <v>43556</v>
      </c>
      <c r="B1061" s="341">
        <v>6.70852</v>
      </c>
    </row>
    <row r="1062" spans="1:3">
      <c r="A1062" s="225">
        <v>43557</v>
      </c>
      <c r="B1062" s="341">
        <v>6.7242100000000002</v>
      </c>
    </row>
    <row r="1063" spans="1:3">
      <c r="A1063" s="225">
        <v>43559</v>
      </c>
      <c r="B1063" s="341">
        <v>6.7198000000000002</v>
      </c>
    </row>
    <row r="1064" spans="1:3">
      <c r="A1064" s="225">
        <v>43560</v>
      </c>
      <c r="B1064" s="341">
        <v>6.7122799999999998</v>
      </c>
    </row>
    <row r="1065" spans="1:3">
      <c r="A1065" s="225">
        <v>43563</v>
      </c>
      <c r="B1065" s="341">
        <v>6.7198000000000002</v>
      </c>
    </row>
    <row r="1066" spans="1:3">
      <c r="A1066" s="225">
        <v>43564</v>
      </c>
      <c r="B1066" s="341">
        <v>6.7188600000000003</v>
      </c>
    </row>
    <row r="1067" spans="1:3">
      <c r="A1067" s="225">
        <v>43565</v>
      </c>
      <c r="B1067" s="341">
        <v>6.7194900000000004</v>
      </c>
    </row>
    <row r="1068" spans="1:3">
      <c r="A1068" s="225">
        <v>43567</v>
      </c>
      <c r="B1068" s="341">
        <v>6.7265300000000003</v>
      </c>
      <c r="C1068" s="126"/>
    </row>
    <row r="1069" spans="1:3">
      <c r="A1069" s="225">
        <v>43571</v>
      </c>
      <c r="B1069" s="341">
        <v>6.7107200000000002</v>
      </c>
    </row>
    <row r="1070" spans="1:3">
      <c r="A1070" s="225">
        <v>43572</v>
      </c>
      <c r="B1070" s="341">
        <v>6.7071100000000001</v>
      </c>
    </row>
    <row r="1071" spans="1:3">
      <c r="A1071" s="225">
        <v>43573</v>
      </c>
      <c r="B1071" s="341">
        <v>6.6927599999999998</v>
      </c>
    </row>
    <row r="1072" spans="1:3">
      <c r="A1072" s="225">
        <v>43574</v>
      </c>
      <c r="B1072" s="341">
        <v>6.7009299999999996</v>
      </c>
    </row>
    <row r="1073" spans="1:2">
      <c r="A1073" s="225">
        <v>43577</v>
      </c>
      <c r="B1073" s="341">
        <v>6.7081799999999996</v>
      </c>
    </row>
    <row r="1074" spans="1:2">
      <c r="A1074" s="225">
        <v>43578</v>
      </c>
      <c r="B1074" s="341">
        <v>6.7130000000000001</v>
      </c>
    </row>
    <row r="1075" spans="1:2">
      <c r="A1075" s="225">
        <v>43579</v>
      </c>
      <c r="B1075" s="341">
        <v>6.7259500000000001</v>
      </c>
    </row>
    <row r="1076" spans="1:2">
      <c r="A1076" s="225">
        <v>43580</v>
      </c>
      <c r="B1076" s="341">
        <v>6.7344600000000003</v>
      </c>
    </row>
    <row r="1077" spans="1:2">
      <c r="A1077" s="125"/>
    </row>
    <row r="1078" spans="1:2">
      <c r="A1078" s="125"/>
    </row>
    <row r="1079" spans="1:2">
      <c r="A1079" s="125"/>
    </row>
    <row r="1080" spans="1:2">
      <c r="A1080" s="125"/>
    </row>
    <row r="1081" spans="1:2">
      <c r="A1081" s="125"/>
    </row>
    <row r="1082" spans="1:2">
      <c r="A1082" s="125"/>
    </row>
    <row r="1083" spans="1:2">
      <c r="A1083" s="125"/>
    </row>
    <row r="1084" spans="1:2">
      <c r="A1084" s="125"/>
    </row>
    <row r="1085" spans="1:2">
      <c r="A1085" s="125"/>
    </row>
    <row r="1086" spans="1:2">
      <c r="A1086" s="125"/>
    </row>
    <row r="1087" spans="1:2">
      <c r="A1087" s="125"/>
    </row>
    <row r="1088" spans="1:2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41" activePane="bottomLeft" state="frozen"/>
      <selection pane="bottomLeft" activeCell="H562" sqref="H562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1013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307">
        <v>43557</v>
      </c>
      <c r="B543" s="333">
        <v>23250</v>
      </c>
    </row>
    <row r="544" spans="1:2" ht="15.75">
      <c r="A544" s="307">
        <v>43559</v>
      </c>
      <c r="B544" s="333">
        <v>23250</v>
      </c>
    </row>
    <row r="545" spans="1:2" ht="15.75">
      <c r="A545" s="307">
        <v>43560</v>
      </c>
      <c r="B545" s="333">
        <v>23250</v>
      </c>
    </row>
    <row r="546" spans="1:2" ht="15.75">
      <c r="A546" s="307">
        <v>43563</v>
      </c>
      <c r="B546" s="333">
        <v>23255</v>
      </c>
    </row>
    <row r="547" spans="1:2" ht="15.75">
      <c r="A547" s="307">
        <v>43564</v>
      </c>
      <c r="B547" s="333">
        <v>23250</v>
      </c>
    </row>
    <row r="548" spans="1:2" ht="15.75">
      <c r="A548" s="307">
        <v>43565</v>
      </c>
      <c r="B548" s="333">
        <v>23250</v>
      </c>
    </row>
    <row r="549" spans="1:2" ht="15.75">
      <c r="A549" s="307">
        <v>43567</v>
      </c>
      <c r="B549" s="333">
        <v>23250</v>
      </c>
    </row>
    <row r="550" spans="1:2" ht="15.75">
      <c r="A550" s="307">
        <v>43571</v>
      </c>
      <c r="B550" s="333">
        <v>23250</v>
      </c>
    </row>
    <row r="551" spans="1:2" ht="15.75">
      <c r="A551" s="307">
        <v>43572</v>
      </c>
      <c r="B551" s="333">
        <v>23250</v>
      </c>
    </row>
    <row r="552" spans="1:2" ht="15.75">
      <c r="A552" s="307">
        <v>43573</v>
      </c>
      <c r="B552" s="333">
        <v>23250</v>
      </c>
    </row>
    <row r="553" spans="1:2" ht="15.75">
      <c r="A553" s="307">
        <v>43574</v>
      </c>
      <c r="B553" s="333">
        <v>23250</v>
      </c>
    </row>
    <row r="554" spans="1:2" ht="15.75">
      <c r="A554" s="307">
        <v>43577</v>
      </c>
      <c r="B554" s="333">
        <v>23255</v>
      </c>
    </row>
    <row r="555" spans="1:2" ht="15.75">
      <c r="A555" s="307">
        <v>43578</v>
      </c>
      <c r="B555" s="333">
        <v>23265</v>
      </c>
    </row>
    <row r="556" spans="1:2" ht="15.75">
      <c r="A556" s="307">
        <v>43579</v>
      </c>
      <c r="B556" s="333">
        <v>23270</v>
      </c>
    </row>
    <row r="557" spans="1:2" ht="15.75">
      <c r="A557" s="307">
        <v>43580</v>
      </c>
      <c r="B557" s="333">
        <v>23310</v>
      </c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3"/>
  <sheetViews>
    <sheetView tabSelected="1" workbookViewId="0">
      <pane ySplit="3" topLeftCell="A399" activePane="bottomLeft" state="frozen"/>
      <selection pane="bottomLeft" activeCell="G411" sqref="G411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11" t="s">
        <v>1016</v>
      </c>
      <c r="B1" s="412"/>
      <c r="C1" s="412"/>
      <c r="D1" s="412"/>
      <c r="E1" s="412"/>
      <c r="F1" s="412"/>
      <c r="G1" s="412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  <row r="399" spans="1:2">
      <c r="A399" s="307">
        <v>43557</v>
      </c>
      <c r="B399" s="310">
        <v>3482</v>
      </c>
    </row>
    <row r="400" spans="1:2">
      <c r="A400" s="307">
        <v>43559</v>
      </c>
      <c r="B400" s="310">
        <v>3486</v>
      </c>
    </row>
    <row r="401" spans="1:2">
      <c r="A401" s="307">
        <v>43560</v>
      </c>
      <c r="B401" s="310">
        <v>3483</v>
      </c>
    </row>
    <row r="402" spans="1:2">
      <c r="A402" s="307">
        <v>43563</v>
      </c>
      <c r="B402" s="310">
        <v>3483</v>
      </c>
    </row>
    <row r="403" spans="1:2">
      <c r="A403" s="307">
        <v>43564</v>
      </c>
      <c r="B403" s="310">
        <v>3483</v>
      </c>
    </row>
    <row r="404" spans="1:2">
      <c r="A404" s="307">
        <v>43565</v>
      </c>
      <c r="B404" s="310">
        <v>3485</v>
      </c>
    </row>
    <row r="405" spans="1:2">
      <c r="A405" s="307">
        <v>43567</v>
      </c>
      <c r="B405" s="310">
        <v>3482</v>
      </c>
    </row>
    <row r="406" spans="1:2">
      <c r="A406" s="307">
        <v>43571</v>
      </c>
      <c r="B406" s="310">
        <v>3487</v>
      </c>
    </row>
    <row r="407" spans="1:2">
      <c r="A407" s="307">
        <v>43572</v>
      </c>
      <c r="B407" s="310">
        <v>3488</v>
      </c>
    </row>
    <row r="408" spans="1:2">
      <c r="A408" s="307">
        <v>43573</v>
      </c>
      <c r="B408" s="310">
        <v>3496</v>
      </c>
    </row>
    <row r="409" spans="1:2">
      <c r="A409" s="307">
        <v>43574</v>
      </c>
      <c r="B409" s="310">
        <v>3492</v>
      </c>
    </row>
    <row r="410" spans="1:2">
      <c r="A410" s="307">
        <v>43577</v>
      </c>
      <c r="B410" s="310">
        <v>3492</v>
      </c>
    </row>
    <row r="411" spans="1:2">
      <c r="A411" s="307">
        <v>43578</v>
      </c>
      <c r="B411" s="310">
        <v>3490</v>
      </c>
    </row>
    <row r="412" spans="1:2">
      <c r="A412" s="307">
        <v>43579</v>
      </c>
      <c r="B412" s="310">
        <v>3486</v>
      </c>
    </row>
    <row r="413" spans="1:2">
      <c r="A413" s="307">
        <v>43580</v>
      </c>
      <c r="B413" s="390">
        <v>3486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81" activePane="bottomLeft" state="frozen"/>
      <selection pane="bottomLeft" activeCell="E1290" sqref="E1290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01" t="s">
        <v>749</v>
      </c>
      <c r="B1" s="401"/>
      <c r="C1" s="401"/>
      <c r="D1" s="401"/>
      <c r="E1" s="401"/>
      <c r="F1" s="401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02" t="s">
        <v>750</v>
      </c>
      <c r="C3" s="403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6437.5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90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90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90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>
      <c r="A1283" s="225">
        <v>43571</v>
      </c>
      <c r="B1283" s="47">
        <f t="shared" si="55"/>
        <v>7358.3758523675551</v>
      </c>
      <c r="C1283" s="267">
        <v>49380</v>
      </c>
      <c r="D1283" s="47">
        <f t="shared" si="34"/>
        <v>6289.2101302286801</v>
      </c>
      <c r="E1283" s="267">
        <v>6456</v>
      </c>
      <c r="F1283" s="170">
        <f>USD_CNY!B1069</f>
        <v>6.7107200000000002</v>
      </c>
      <c r="G1283" s="162">
        <f t="shared" si="54"/>
        <v>330</v>
      </c>
    </row>
    <row r="1284" spans="1:7">
      <c r="A1284" s="225">
        <v>43572</v>
      </c>
      <c r="B1284" s="47">
        <f t="shared" si="55"/>
        <v>7389.1735784861139</v>
      </c>
      <c r="C1284" s="267">
        <v>49560</v>
      </c>
      <c r="D1284" s="47">
        <f t="shared" si="34"/>
        <v>6315.5329730650546</v>
      </c>
      <c r="E1284" s="267">
        <v>6460</v>
      </c>
      <c r="F1284" s="170">
        <f>USD_CNY!B1070</f>
        <v>6.7071100000000001</v>
      </c>
      <c r="G1284" s="162">
        <f t="shared" si="54"/>
        <v>180</v>
      </c>
    </row>
    <row r="1285" spans="1:7">
      <c r="A1285" s="225">
        <v>43573</v>
      </c>
      <c r="B1285" s="47">
        <f t="shared" si="55"/>
        <v>7410.9933719422188</v>
      </c>
      <c r="C1285" s="267">
        <v>49600</v>
      </c>
      <c r="D1285" s="47">
        <f t="shared" si="34"/>
        <v>6334.1823691813843</v>
      </c>
      <c r="E1285" s="267">
        <v>6509</v>
      </c>
      <c r="F1285" s="170">
        <f>USD_CNY!B1071</f>
        <v>6.6927599999999998</v>
      </c>
      <c r="G1285" s="162">
        <f t="shared" si="54"/>
        <v>40</v>
      </c>
    </row>
    <row r="1286" spans="1:7">
      <c r="A1286" s="225">
        <v>43574</v>
      </c>
      <c r="B1286" s="47">
        <f t="shared" si="55"/>
        <v>7376.5880258411898</v>
      </c>
      <c r="C1286" s="267">
        <v>49430</v>
      </c>
      <c r="D1286" s="47">
        <f t="shared" si="34"/>
        <v>6304.7760904625557</v>
      </c>
      <c r="E1286" s="267">
        <v>6448</v>
      </c>
      <c r="F1286" s="170">
        <f>USD_CNY!B1072</f>
        <v>6.7009299999999996</v>
      </c>
      <c r="G1286" s="162">
        <f t="shared" si="54"/>
        <v>-170</v>
      </c>
    </row>
    <row r="1287" spans="1:7">
      <c r="A1287" s="225">
        <v>43577</v>
      </c>
      <c r="B1287" s="47">
        <f t="shared" si="55"/>
        <v>7371.5970650757736</v>
      </c>
      <c r="C1287" s="267">
        <v>49450</v>
      </c>
      <c r="D1287" s="47">
        <f t="shared" si="34"/>
        <v>6300.5103120305757</v>
      </c>
      <c r="E1287" s="267">
        <v>6448</v>
      </c>
      <c r="F1287" s="170">
        <f>USD_CNY!B1073</f>
        <v>6.7081799999999996</v>
      </c>
      <c r="G1287" s="162">
        <f t="shared" si="54"/>
        <v>20</v>
      </c>
    </row>
    <row r="1288" spans="1:7">
      <c r="A1288" s="225">
        <v>43578</v>
      </c>
      <c r="B1288" s="47">
        <f t="shared" si="55"/>
        <v>7327.5733651124683</v>
      </c>
      <c r="C1288" s="267">
        <v>49190</v>
      </c>
      <c r="D1288" s="47">
        <f t="shared" si="34"/>
        <v>6262.8832180448453</v>
      </c>
      <c r="E1288" s="267">
        <v>6448</v>
      </c>
      <c r="F1288" s="170">
        <f>USD_CNY!B1074</f>
        <v>6.7130000000000001</v>
      </c>
      <c r="G1288" s="162">
        <f t="shared" si="54"/>
        <v>-260</v>
      </c>
    </row>
    <row r="1289" spans="1:7">
      <c r="A1289" s="225">
        <v>43579</v>
      </c>
      <c r="B1289" s="47">
        <f t="shared" si="55"/>
        <v>7291.9067194968738</v>
      </c>
      <c r="C1289" s="267">
        <v>49045</v>
      </c>
      <c r="D1289" s="47">
        <f t="shared" si="34"/>
        <v>6232.3989055528837</v>
      </c>
      <c r="E1289" s="267">
        <v>6430</v>
      </c>
      <c r="F1289" s="170">
        <f>USD_CNY!B1075</f>
        <v>6.7259500000000001</v>
      </c>
      <c r="G1289" s="162">
        <f t="shared" si="54"/>
        <v>-145</v>
      </c>
    </row>
    <row r="1290" spans="1:7">
      <c r="A1290" s="225">
        <v>43580</v>
      </c>
      <c r="B1290" s="47">
        <f t="shared" si="55"/>
        <v>7313.1327530343933</v>
      </c>
      <c r="C1290" s="267">
        <v>49250</v>
      </c>
      <c r="D1290" s="47">
        <f t="shared" si="34"/>
        <v>6250.540814559311</v>
      </c>
      <c r="E1290" s="267">
        <v>6437.5</v>
      </c>
      <c r="F1290" s="170">
        <f>USD_CNY!B1076</f>
        <v>6.7344600000000003</v>
      </c>
      <c r="G1290" s="162">
        <f t="shared" si="54"/>
        <v>205</v>
      </c>
    </row>
    <row r="1291" spans="1:7">
      <c r="A1291" s="46"/>
      <c r="B1291" s="47"/>
      <c r="C1291" s="267"/>
      <c r="D1291" s="47"/>
      <c r="E1291" s="267"/>
      <c r="F1291" s="47"/>
    </row>
    <row r="1292" spans="1:7">
      <c r="A1292" s="46"/>
      <c r="B1292" s="47"/>
      <c r="C1292" s="267"/>
      <c r="D1292" s="47"/>
      <c r="E1292" s="267"/>
      <c r="F1292" s="47"/>
    </row>
    <row r="1293" spans="1:7">
      <c r="A1293" s="46"/>
      <c r="B1293" s="47"/>
      <c r="C1293" s="267"/>
      <c r="D1293" s="47"/>
      <c r="E1293" s="267"/>
      <c r="F1293" s="47"/>
    </row>
    <row r="1294" spans="1:7">
      <c r="A1294" s="46"/>
      <c r="B1294" s="47"/>
      <c r="C1294" s="267"/>
      <c r="D1294" s="47"/>
      <c r="E1294" s="267"/>
      <c r="F1294" s="47"/>
    </row>
    <row r="1295" spans="1:7">
      <c r="A1295" s="46"/>
      <c r="B1295" s="47"/>
      <c r="C1295" s="267"/>
      <c r="D1295" s="47"/>
      <c r="E1295" s="267"/>
      <c r="F1295" s="47"/>
    </row>
    <row r="1296" spans="1:7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76" activePane="bottomLeft" state="frozen"/>
      <selection pane="bottomLeft" activeCell="E1288" sqref="E1288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04" t="s">
        <v>749</v>
      </c>
      <c r="B1" s="404"/>
      <c r="C1" s="404"/>
      <c r="D1" s="404"/>
      <c r="E1" s="404"/>
      <c r="F1" s="404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02" t="s">
        <v>659</v>
      </c>
      <c r="C3" s="403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83" si="50">+IF(F1247=0,"",C1247/F1247)</f>
        <v>2475.7618493941013</v>
      </c>
      <c r="C1247" s="383">
        <v>16800</v>
      </c>
      <c r="D1247" s="47">
        <f t="shared" ref="D1247:D1283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88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>
      <c r="A1281" s="225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>
      <c r="A1282" s="225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>
      <c r="A1283" s="225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>
      <c r="A1284" s="225">
        <v>43574</v>
      </c>
      <c r="B1284" s="47">
        <f>+IF(F1284=0,"",C1284/F1284)</f>
        <v>2469.8064298537665</v>
      </c>
      <c r="C1284" s="47">
        <v>16550</v>
      </c>
      <c r="D1284" s="47">
        <f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>
      <c r="A1285" s="225">
        <v>43577</v>
      </c>
      <c r="B1285" s="47">
        <f>+IF(F1285=0,"",C1285/F1285)</f>
        <v>2474.5907235643649</v>
      </c>
      <c r="C1285" s="47">
        <v>16600</v>
      </c>
      <c r="D1285" s="47">
        <f>+B1285/1.17</f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>
      <c r="A1286" s="225">
        <v>43578</v>
      </c>
      <c r="B1286" s="47">
        <f>+IF(F1286=0,"",C1286/F1286)</f>
        <v>2469.0898257113063</v>
      </c>
      <c r="C1286" s="47">
        <v>16575</v>
      </c>
      <c r="D1286" s="47">
        <f>+B1286/1.17</f>
        <v>2110.3331843686378</v>
      </c>
      <c r="E1286" s="47">
        <v>1919</v>
      </c>
      <c r="F1286" s="170">
        <f>USD_CNY!B1074</f>
        <v>6.7130000000000001</v>
      </c>
      <c r="G1286" s="162">
        <f t="shared" si="52"/>
        <v>50</v>
      </c>
    </row>
    <row r="1287" spans="1:7">
      <c r="A1287" s="225">
        <v>43579</v>
      </c>
      <c r="B1287" s="47">
        <f>+IF(F1287=0,"",C1287/F1287)</f>
        <v>2453.18505192575</v>
      </c>
      <c r="C1287" s="47">
        <v>16500</v>
      </c>
      <c r="D1287" s="47">
        <f>+B1287/1.17</f>
        <v>2096.7393606202995</v>
      </c>
      <c r="E1287" s="47">
        <v>1927</v>
      </c>
      <c r="F1287" s="170">
        <f>USD_CNY!B1075</f>
        <v>6.7259500000000001</v>
      </c>
      <c r="G1287" s="162">
        <f t="shared" si="52"/>
        <v>-25</v>
      </c>
    </row>
    <row r="1288" spans="1:7">
      <c r="A1288" s="225">
        <v>43580</v>
      </c>
      <c r="B1288" s="47">
        <f>+IF(F1288=0,"",C1288/F1288)</f>
        <v>2461.2218351582756</v>
      </c>
      <c r="C1288" s="47">
        <v>16575</v>
      </c>
      <c r="D1288" s="47">
        <f>+B1288/1.17</f>
        <v>2103.6084061181846</v>
      </c>
      <c r="E1288" s="47">
        <v>1905</v>
      </c>
      <c r="F1288" s="170">
        <f>USD_CNY!B1076</f>
        <v>6.7344600000000003</v>
      </c>
      <c r="G1288" s="162">
        <f t="shared" si="52"/>
        <v>-75</v>
      </c>
    </row>
    <row r="1289" spans="1:7">
      <c r="A1289" s="201"/>
      <c r="B1289" s="47"/>
      <c r="C1289" s="47"/>
      <c r="D1289" s="47"/>
      <c r="E1289" s="47"/>
      <c r="F1289" s="62"/>
    </row>
    <row r="1290" spans="1:7">
      <c r="A1290" s="201"/>
      <c r="B1290" s="47"/>
      <c r="C1290" s="47"/>
      <c r="D1290" s="47"/>
      <c r="E1290" s="47"/>
      <c r="F1290" s="62"/>
    </row>
    <row r="1291" spans="1:7">
      <c r="A1291" s="201"/>
      <c r="B1291" s="47"/>
      <c r="C1291" s="47"/>
      <c r="D1291" s="47"/>
      <c r="E1291" s="47"/>
      <c r="F1291" s="62"/>
    </row>
    <row r="1292" spans="1:7">
      <c r="A1292" s="201"/>
      <c r="B1292" s="47"/>
      <c r="C1292" s="47"/>
      <c r="D1292" s="47"/>
      <c r="E1292" s="47"/>
      <c r="F1292" s="62"/>
    </row>
    <row r="1293" spans="1:7">
      <c r="A1293" s="201"/>
      <c r="B1293" s="47"/>
      <c r="C1293" s="47"/>
      <c r="D1293" s="47"/>
      <c r="E1293" s="47"/>
      <c r="F1293" s="62"/>
    </row>
    <row r="1294" spans="1:7">
      <c r="A1294" s="201"/>
      <c r="B1294" s="47"/>
      <c r="C1294" s="47"/>
      <c r="D1294" s="47"/>
      <c r="E1294" s="47"/>
      <c r="F1294" s="62"/>
    </row>
    <row r="1295" spans="1:7">
      <c r="A1295" s="201"/>
      <c r="B1295" s="47"/>
      <c r="C1295" s="47"/>
      <c r="D1295" s="47"/>
      <c r="E1295" s="47"/>
      <c r="F1295" s="62"/>
    </row>
    <row r="1296" spans="1:7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1"/>
  <sheetViews>
    <sheetView zoomScale="85" zoomScaleNormal="85" workbookViewId="0">
      <pane ySplit="4" topLeftCell="A1274" activePane="bottomLeft" state="frozen"/>
      <selection pane="bottomLeft" activeCell="E1288" sqref="E1288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05" t="s">
        <v>749</v>
      </c>
      <c r="B1" s="405"/>
      <c r="C1" s="405"/>
      <c r="D1" s="405"/>
      <c r="E1" s="405"/>
      <c r="F1" s="405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06" t="s">
        <v>752</v>
      </c>
      <c r="C3" s="407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88" si="40">+IF(F1204=0,"",C1204/F1204)</f>
        <v>502.68342758347438</v>
      </c>
      <c r="C1204" s="257">
        <v>3489</v>
      </c>
      <c r="D1204" s="20">
        <f t="shared" ref="D1204:D1288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88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>
      <c r="A1279" s="225">
        <v>43564</v>
      </c>
      <c r="B1279" s="20">
        <f t="shared" si="40"/>
        <v>531.48897283170061</v>
      </c>
      <c r="C1279" s="257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>
      <c r="A1280" s="225">
        <v>43565</v>
      </c>
      <c r="B1280" s="20">
        <f t="shared" si="40"/>
        <v>529.95093377622402</v>
      </c>
      <c r="C1280" s="257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>
      <c r="A1281" s="225">
        <v>43567</v>
      </c>
      <c r="B1281" s="20">
        <f t="shared" si="40"/>
        <v>523.44968356641539</v>
      </c>
      <c r="C1281" s="257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>
      <c r="A1282" s="225">
        <v>43571</v>
      </c>
      <c r="B1282" s="20">
        <f t="shared" si="40"/>
        <v>521.40455867626724</v>
      </c>
      <c r="C1282" s="257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4">
        <f t="shared" si="52"/>
        <v>-22</v>
      </c>
    </row>
    <row r="1283" spans="1:7">
      <c r="A1283" s="225">
        <v>43572</v>
      </c>
      <c r="B1283" s="20">
        <f t="shared" si="40"/>
        <v>521.98338777804452</v>
      </c>
      <c r="C1283" s="257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4">
        <f t="shared" si="52"/>
        <v>2</v>
      </c>
    </row>
    <row r="1284" spans="1:7">
      <c r="A1284" s="225">
        <v>43573</v>
      </c>
      <c r="B1284" s="20">
        <f t="shared" si="40"/>
        <v>523.10257651551831</v>
      </c>
      <c r="C1284" s="257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4">
        <f t="shared" si="52"/>
        <v>0</v>
      </c>
    </row>
    <row r="1285" spans="1:7">
      <c r="A1285" s="225">
        <v>43577</v>
      </c>
      <c r="B1285" s="20">
        <f t="shared" si="40"/>
        <v>524.40482142031033</v>
      </c>
      <c r="C1285" s="257">
        <v>3514</v>
      </c>
      <c r="D1285" s="20">
        <f t="shared" si="41"/>
        <v>448.20924907718836</v>
      </c>
      <c r="E1285" s="20">
        <v>483.70499999999998</v>
      </c>
      <c r="F1285" s="170">
        <f>USD_CNY!B1072</f>
        <v>6.7009299999999996</v>
      </c>
      <c r="G1285" s="184">
        <f t="shared" si="52"/>
        <v>13</v>
      </c>
    </row>
    <row r="1286" spans="1:7">
      <c r="A1286" s="225">
        <v>43578</v>
      </c>
      <c r="B1286" s="20">
        <f t="shared" si="40"/>
        <v>524.58341904957831</v>
      </c>
      <c r="C1286" s="257">
        <v>3519</v>
      </c>
      <c r="D1286" s="20">
        <f t="shared" si="41"/>
        <v>448.36189662357123</v>
      </c>
      <c r="E1286" s="20">
        <v>483.71</v>
      </c>
      <c r="F1286" s="170">
        <f>USD_CNY!B1073</f>
        <v>6.7081799999999996</v>
      </c>
      <c r="G1286" s="184">
        <f t="shared" si="52"/>
        <v>5</v>
      </c>
    </row>
    <row r="1287" spans="1:7">
      <c r="A1287" s="225">
        <v>43579</v>
      </c>
      <c r="B1287" s="20">
        <f t="shared" si="40"/>
        <v>518.24817518248176</v>
      </c>
      <c r="C1287" s="257">
        <v>3479</v>
      </c>
      <c r="D1287" s="20">
        <f t="shared" si="41"/>
        <v>442.94715827562544</v>
      </c>
      <c r="E1287" s="20">
        <v>476.95499999999998</v>
      </c>
      <c r="F1287" s="170">
        <f>USD_CNY!B1074</f>
        <v>6.7130000000000001</v>
      </c>
      <c r="G1287" s="184">
        <f t="shared" si="52"/>
        <v>-40</v>
      </c>
    </row>
    <row r="1288" spans="1:7">
      <c r="A1288" s="225">
        <v>43580</v>
      </c>
      <c r="B1288" s="20">
        <f t="shared" si="40"/>
        <v>520.22390889019391</v>
      </c>
      <c r="C1288" s="257">
        <v>3499</v>
      </c>
      <c r="D1288" s="20">
        <f t="shared" si="41"/>
        <v>444.63581956426833</v>
      </c>
      <c r="E1288" s="20">
        <v>480.815</v>
      </c>
      <c r="F1288" s="170">
        <f>USD_CNY!B1075</f>
        <v>6.7259500000000001</v>
      </c>
      <c r="G1288" s="184">
        <f t="shared" si="52"/>
        <v>20</v>
      </c>
    </row>
    <row r="1289" spans="1:7">
      <c r="A1289" s="224"/>
      <c r="B1289" s="20"/>
      <c r="C1289" s="257"/>
      <c r="D1289" s="20"/>
      <c r="E1289" s="20"/>
      <c r="F1289" s="58"/>
    </row>
    <row r="1290" spans="1:7">
      <c r="A1290" s="224"/>
      <c r="B1290" s="20"/>
      <c r="C1290" s="257"/>
      <c r="D1290" s="20"/>
      <c r="E1290" s="20"/>
      <c r="F1290" s="58"/>
    </row>
    <row r="1291" spans="1:7">
      <c r="A1291" s="224"/>
      <c r="B1291" s="20"/>
      <c r="C1291" s="257"/>
      <c r="D1291" s="20"/>
      <c r="E1291" s="20"/>
      <c r="F1291" s="58"/>
    </row>
    <row r="1292" spans="1:7">
      <c r="A1292" s="224"/>
      <c r="B1292" s="20"/>
      <c r="C1292" s="257"/>
      <c r="D1292" s="20"/>
      <c r="E1292" s="20"/>
      <c r="F1292" s="58"/>
    </row>
    <row r="1293" spans="1:7">
      <c r="A1293" s="224"/>
      <c r="B1293" s="20"/>
      <c r="C1293" s="257"/>
      <c r="D1293" s="20"/>
      <c r="E1293" s="20"/>
      <c r="F1293" s="58"/>
    </row>
    <row r="1294" spans="1:7">
      <c r="A1294" s="224"/>
      <c r="B1294" s="20"/>
      <c r="C1294" s="257"/>
      <c r="D1294" s="20"/>
      <c r="E1294" s="20"/>
      <c r="F1294" s="58"/>
    </row>
    <row r="1295" spans="1:7">
      <c r="A1295" s="224"/>
      <c r="B1295" s="20"/>
      <c r="C1295" s="257"/>
      <c r="D1295" s="20"/>
      <c r="E1295" s="20"/>
      <c r="F1295" s="58"/>
    </row>
    <row r="1296" spans="1:7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6"/>
      <c r="B1394" s="99"/>
      <c r="C1394" s="261"/>
      <c r="D1394" s="99"/>
      <c r="E1394" s="99"/>
      <c r="F1394" s="60"/>
    </row>
    <row r="1395" spans="1:6">
      <c r="F1395" s="54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85"/>
  <sheetViews>
    <sheetView zoomScale="85" zoomScaleNormal="85" workbookViewId="0">
      <pane ySplit="4" topLeftCell="A1271" activePane="bottomLeft" state="frozen"/>
      <selection pane="bottomLeft" activeCell="E1285" sqref="E1285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08" t="s">
        <v>749</v>
      </c>
      <c r="B1" s="408"/>
      <c r="C1" s="408"/>
      <c r="D1" s="408"/>
      <c r="E1" s="408"/>
      <c r="F1" s="408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2761.3422003805517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85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85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85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  <row r="1279" spans="1:7">
      <c r="A1279" s="225">
        <v>43571</v>
      </c>
      <c r="B1279" s="3">
        <f t="shared" si="40"/>
        <v>3340.9231796290114</v>
      </c>
      <c r="C1279" s="258">
        <v>22420</v>
      </c>
      <c r="D1279" s="3">
        <f t="shared" si="51"/>
        <v>2855.4898971188136</v>
      </c>
      <c r="E1279" s="258">
        <v>3000</v>
      </c>
      <c r="F1279" s="170">
        <f>USD_CNY!B1069</f>
        <v>6.7107200000000002</v>
      </c>
      <c r="G1279" s="184">
        <f t="shared" si="50"/>
        <v>-210</v>
      </c>
    </row>
    <row r="1280" spans="1:7">
      <c r="A1280" s="225">
        <v>43572</v>
      </c>
      <c r="B1280" s="3">
        <f t="shared" si="40"/>
        <v>3299.483682241681</v>
      </c>
      <c r="C1280" s="258">
        <v>22130</v>
      </c>
      <c r="D1280" s="3">
        <f t="shared" si="51"/>
        <v>2820.0715232834882</v>
      </c>
      <c r="E1280" s="258">
        <v>2919.5</v>
      </c>
      <c r="F1280" s="170">
        <f>USD_CNY!B1070</f>
        <v>6.7071100000000001</v>
      </c>
      <c r="G1280" s="184">
        <f t="shared" si="50"/>
        <v>-290</v>
      </c>
    </row>
    <row r="1281" spans="1:7">
      <c r="A1281" s="225">
        <v>43573</v>
      </c>
      <c r="B1281" s="3">
        <f t="shared" si="40"/>
        <v>3276.6750936833237</v>
      </c>
      <c r="C1281" s="258">
        <v>21930</v>
      </c>
      <c r="D1281" s="3">
        <f t="shared" si="51"/>
        <v>2800.5770031481402</v>
      </c>
      <c r="E1281" s="258">
        <v>2927</v>
      </c>
      <c r="F1281" s="170">
        <f>USD_CNY!B1071</f>
        <v>6.6927599999999998</v>
      </c>
      <c r="G1281" s="184">
        <f t="shared" si="50"/>
        <v>-200</v>
      </c>
    </row>
    <row r="1282" spans="1:7">
      <c r="A1282" s="225">
        <v>43577</v>
      </c>
      <c r="B1282" s="3">
        <f t="shared" si="40"/>
        <v>3277.1570513346655</v>
      </c>
      <c r="C1282" s="258">
        <v>21960</v>
      </c>
      <c r="D1282" s="3">
        <f t="shared" si="51"/>
        <v>2800.9889327646715</v>
      </c>
      <c r="E1282" s="258">
        <v>2854</v>
      </c>
      <c r="F1282" s="170">
        <f>USD_CNY!B1072</f>
        <v>6.7009299999999996</v>
      </c>
      <c r="G1282" s="184">
        <f t="shared" si="50"/>
        <v>30</v>
      </c>
    </row>
    <row r="1283" spans="1:7">
      <c r="A1283" s="225">
        <v>43578</v>
      </c>
      <c r="B1283" s="3">
        <f t="shared" si="40"/>
        <v>3267.6523289476431</v>
      </c>
      <c r="C1283" s="258">
        <v>21920</v>
      </c>
      <c r="D1283" s="3">
        <f t="shared" si="51"/>
        <v>2792.865238416789</v>
      </c>
      <c r="E1283" s="258">
        <v>2854</v>
      </c>
      <c r="F1283" s="170">
        <f>USD_CNY!B1073</f>
        <v>6.7081799999999996</v>
      </c>
      <c r="G1283" s="184">
        <f t="shared" si="50"/>
        <v>-40</v>
      </c>
    </row>
    <row r="1284" spans="1:7">
      <c r="A1284" s="225">
        <v>43579</v>
      </c>
      <c r="B1284" s="3">
        <f t="shared" si="40"/>
        <v>3241.4717711902281</v>
      </c>
      <c r="C1284" s="258">
        <v>21760</v>
      </c>
      <c r="D1284" s="3">
        <f t="shared" si="51"/>
        <v>2770.4886933249813</v>
      </c>
      <c r="E1284" s="258">
        <v>2882</v>
      </c>
      <c r="F1284" s="170">
        <f>USD_CNY!B1074</f>
        <v>6.7130000000000001</v>
      </c>
      <c r="G1284" s="184">
        <f t="shared" si="50"/>
        <v>-160</v>
      </c>
    </row>
    <row r="1285" spans="1:7">
      <c r="A1285" s="225">
        <v>43580</v>
      </c>
      <c r="B1285" s="3">
        <f t="shared" si="40"/>
        <v>3230.7703744452456</v>
      </c>
      <c r="C1285" s="258">
        <v>21730</v>
      </c>
      <c r="D1285" s="3">
        <f t="shared" si="51"/>
        <v>2761.3422003805517</v>
      </c>
      <c r="E1285" s="258">
        <v>2859</v>
      </c>
      <c r="F1285" s="170">
        <f>USD_CNY!B1075</f>
        <v>6.7259500000000001</v>
      </c>
      <c r="G1285" s="184">
        <f t="shared" si="50"/>
        <v>-30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2"/>
  <sheetViews>
    <sheetView zoomScale="115" zoomScaleNormal="115" workbookViewId="0">
      <pane ySplit="5" topLeftCell="A821" activePane="bottomLeft" state="frozen"/>
      <selection pane="bottomLeft" activeCell="E832" sqref="E832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32" si="28">+IF(F731=0,"",C731/F731)</f>
        <v>14764.542141360806</v>
      </c>
      <c r="C731" s="288">
        <v>102900</v>
      </c>
      <c r="D731" s="110">
        <f t="shared" ref="D731:D832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32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  <row r="826" spans="1:7">
      <c r="A826" s="350">
        <v>43571</v>
      </c>
      <c r="B826" s="106">
        <f t="shared" si="28"/>
        <v>15244.265890992323</v>
      </c>
      <c r="C826" s="290">
        <v>102300</v>
      </c>
      <c r="D826" s="106">
        <f t="shared" si="29"/>
        <v>13029.287086318225</v>
      </c>
      <c r="E826" s="290">
        <v>12855</v>
      </c>
      <c r="F826" s="177">
        <f>USD_CNY!B1069</f>
        <v>6.7107200000000002</v>
      </c>
      <c r="G826" s="106">
        <f t="shared" si="43"/>
        <v>750</v>
      </c>
    </row>
    <row r="827" spans="1:7">
      <c r="A827" s="350">
        <v>43572</v>
      </c>
      <c r="B827" s="106">
        <f t="shared" si="28"/>
        <v>15319.563865808075</v>
      </c>
      <c r="C827" s="290">
        <v>102750</v>
      </c>
      <c r="D827" s="106">
        <f t="shared" si="29"/>
        <v>13093.644329750492</v>
      </c>
      <c r="E827" s="290">
        <v>12970</v>
      </c>
      <c r="F827" s="177">
        <f>USD_CNY!B1070</f>
        <v>6.7071100000000001</v>
      </c>
      <c r="G827" s="106">
        <f t="shared" si="43"/>
        <v>450</v>
      </c>
    </row>
    <row r="828" spans="1:7">
      <c r="A828" s="350">
        <v>43573</v>
      </c>
      <c r="B828" s="106">
        <f t="shared" si="28"/>
        <v>15180.583197365511</v>
      </c>
      <c r="C828" s="290">
        <v>101600</v>
      </c>
      <c r="D828" s="106">
        <f t="shared" si="29"/>
        <v>12974.857433645737</v>
      </c>
      <c r="E828" s="290">
        <v>12950</v>
      </c>
      <c r="F828" s="177">
        <f>USD_CNY!B1071</f>
        <v>6.6927599999999998</v>
      </c>
      <c r="G828" s="106">
        <f t="shared" si="43"/>
        <v>-1150</v>
      </c>
    </row>
    <row r="829" spans="1:7">
      <c r="A829" s="350">
        <v>43577</v>
      </c>
      <c r="B829" s="106">
        <f t="shared" si="28"/>
        <v>15139.689565478226</v>
      </c>
      <c r="C829" s="290">
        <v>101450</v>
      </c>
      <c r="D829" s="106">
        <f t="shared" si="29"/>
        <v>12939.905611519851</v>
      </c>
      <c r="E829" s="290">
        <v>12630</v>
      </c>
      <c r="F829" s="177">
        <f>USD_CNY!B1072</f>
        <v>6.7009299999999996</v>
      </c>
      <c r="G829" s="106">
        <f t="shared" si="43"/>
        <v>-150</v>
      </c>
    </row>
    <row r="830" spans="1:7">
      <c r="A830" s="350">
        <v>43578</v>
      </c>
      <c r="B830" s="106">
        <f t="shared" si="28"/>
        <v>14936.98737958731</v>
      </c>
      <c r="C830" s="290">
        <v>100200</v>
      </c>
      <c r="D830" s="106">
        <f t="shared" si="29"/>
        <v>12766.655879989155</v>
      </c>
      <c r="E830" s="290">
        <v>12630</v>
      </c>
      <c r="F830" s="177">
        <f>USD_CNY!B1073</f>
        <v>6.7081799999999996</v>
      </c>
      <c r="G830" s="106">
        <f t="shared" si="43"/>
        <v>-1250</v>
      </c>
    </row>
    <row r="831" spans="1:7">
      <c r="A831" s="350">
        <v>43579</v>
      </c>
      <c r="B831" s="106">
        <f t="shared" si="28"/>
        <v>14848.056010725459</v>
      </c>
      <c r="C831" s="290">
        <v>99675</v>
      </c>
      <c r="D831" s="106">
        <f t="shared" si="29"/>
        <v>12690.646163013213</v>
      </c>
      <c r="E831" s="290">
        <v>12490</v>
      </c>
      <c r="F831" s="177">
        <f>USD_CNY!B1074</f>
        <v>6.7130000000000001</v>
      </c>
      <c r="G831" s="106">
        <f t="shared" si="43"/>
        <v>-525</v>
      </c>
    </row>
    <row r="832" spans="1:7">
      <c r="A832" s="350">
        <v>43580</v>
      </c>
      <c r="B832" s="106">
        <f t="shared" si="28"/>
        <v>14849.203458247533</v>
      </c>
      <c r="C832" s="290">
        <v>99875</v>
      </c>
      <c r="D832" s="106">
        <f t="shared" si="29"/>
        <v>12691.626887391056</v>
      </c>
      <c r="E832" s="290">
        <v>12340</v>
      </c>
      <c r="F832" s="177">
        <f>USD_CNY!B1075</f>
        <v>6.7259500000000001</v>
      </c>
      <c r="G832" s="106">
        <f t="shared" si="43"/>
        <v>200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58"/>
  <sheetViews>
    <sheetView workbookViewId="0">
      <pane xSplit="1" ySplit="5" topLeftCell="B153" activePane="bottomRight" state="frozen"/>
      <selection pane="topRight" activeCell="B1" sqref="B1"/>
      <selection pane="bottomLeft" activeCell="A6" sqref="A6"/>
      <selection pane="bottomRight" activeCell="A157" sqref="A157:A158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  <row r="143" spans="1:7">
      <c r="A143" s="350">
        <v>43557</v>
      </c>
    </row>
    <row r="144" spans="1:7">
      <c r="A144" s="350">
        <v>43559</v>
      </c>
    </row>
    <row r="145" spans="1:1">
      <c r="A145" s="350">
        <v>43560</v>
      </c>
    </row>
    <row r="146" spans="1:1">
      <c r="A146" s="350">
        <v>43563</v>
      </c>
    </row>
    <row r="147" spans="1:1">
      <c r="A147" s="350">
        <v>43564</v>
      </c>
    </row>
    <row r="148" spans="1:1">
      <c r="A148" s="350">
        <v>43565</v>
      </c>
    </row>
    <row r="149" spans="1:1">
      <c r="A149" s="350">
        <v>43566</v>
      </c>
    </row>
    <row r="150" spans="1:1">
      <c r="A150" s="350">
        <v>43567</v>
      </c>
    </row>
    <row r="151" spans="1:1">
      <c r="A151" s="350">
        <v>43571</v>
      </c>
    </row>
    <row r="152" spans="1:1">
      <c r="A152" s="350">
        <v>43572</v>
      </c>
    </row>
    <row r="153" spans="1:1">
      <c r="A153" s="350">
        <v>43573</v>
      </c>
    </row>
    <row r="154" spans="1:1">
      <c r="A154" s="350">
        <v>43574</v>
      </c>
    </row>
    <row r="155" spans="1:1">
      <c r="A155" s="350">
        <v>43577</v>
      </c>
    </row>
    <row r="156" spans="1:1">
      <c r="A156" s="350">
        <v>43578</v>
      </c>
    </row>
    <row r="157" spans="1:1">
      <c r="A157" s="350">
        <v>43579</v>
      </c>
    </row>
    <row r="158" spans="1:1">
      <c r="A158" s="350">
        <v>43580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5"/>
  <sheetViews>
    <sheetView workbookViewId="0">
      <pane xSplit="1" ySplit="5" topLeftCell="B147" activePane="bottomRight" state="frozen"/>
      <selection pane="topRight" activeCell="B1" sqref="B1"/>
      <selection pane="bottomLeft" activeCell="A6" sqref="A6"/>
      <selection pane="bottomRight" activeCell="J154" sqref="J154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1026</v>
      </c>
    </row>
    <row r="3" spans="1:7" ht="4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55" si="14">+IF(F54=0,"",C54/F54)</f>
        <v>672.94171664705709</v>
      </c>
      <c r="C54" s="335">
        <v>4690</v>
      </c>
      <c r="D54" s="358">
        <f t="shared" ref="D54:D155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  <row r="149" spans="1:6">
      <c r="A149" s="350">
        <v>43571</v>
      </c>
      <c r="B149" s="357">
        <f t="shared" si="14"/>
        <v>619.90367650565065</v>
      </c>
      <c r="C149" s="389">
        <v>4160</v>
      </c>
      <c r="D149" s="357">
        <f t="shared" si="15"/>
        <v>529.83220214158177</v>
      </c>
      <c r="E149" s="371">
        <v>475</v>
      </c>
      <c r="F149" s="359">
        <f>USD_CNY!B1069</f>
        <v>6.7107200000000002</v>
      </c>
    </row>
    <row r="150" spans="1:6">
      <c r="A150" s="350">
        <v>43572</v>
      </c>
      <c r="B150" s="357">
        <f t="shared" si="14"/>
        <v>617.25541999460268</v>
      </c>
      <c r="C150" s="389">
        <v>4140</v>
      </c>
      <c r="D150" s="357">
        <f t="shared" si="15"/>
        <v>527.56873503812199</v>
      </c>
      <c r="E150" s="371">
        <v>479</v>
      </c>
      <c r="F150" s="359">
        <f>USD_CNY!B1070</f>
        <v>6.7071100000000001</v>
      </c>
    </row>
    <row r="151" spans="1:6">
      <c r="A151" s="350">
        <v>43573</v>
      </c>
      <c r="B151" s="357">
        <f t="shared" si="14"/>
        <v>618.57888225485453</v>
      </c>
      <c r="C151" s="389">
        <v>4140</v>
      </c>
      <c r="D151" s="357">
        <f t="shared" si="15"/>
        <v>528.69989936312356</v>
      </c>
      <c r="E151" s="371">
        <v>478</v>
      </c>
      <c r="F151" s="359">
        <f>USD_CNY!B1071</f>
        <v>6.6927599999999998</v>
      </c>
    </row>
    <row r="152" spans="1:6">
      <c r="A152" s="350">
        <v>43577</v>
      </c>
      <c r="B152" s="357">
        <f t="shared" si="14"/>
        <v>611.85536932933189</v>
      </c>
      <c r="C152" s="389">
        <v>4100</v>
      </c>
      <c r="D152" s="357">
        <f t="shared" si="15"/>
        <v>522.95330711908707</v>
      </c>
      <c r="E152" s="371">
        <v>474</v>
      </c>
      <c r="F152" s="359">
        <f>USD_CNY!B1072</f>
        <v>6.7009299999999996</v>
      </c>
    </row>
    <row r="153" spans="1:6">
      <c r="A153" s="350">
        <v>43578</v>
      </c>
      <c r="B153" s="357">
        <f t="shared" si="14"/>
        <v>623.11983280114725</v>
      </c>
      <c r="C153" s="389">
        <v>4180</v>
      </c>
      <c r="D153" s="357">
        <f t="shared" si="15"/>
        <v>532.5810536761943</v>
      </c>
      <c r="E153" s="371">
        <v>474</v>
      </c>
      <c r="F153" s="359">
        <f>USD_CNY!B1073</f>
        <v>6.7081799999999996</v>
      </c>
    </row>
    <row r="154" spans="1:6">
      <c r="A154" s="350">
        <v>43579</v>
      </c>
      <c r="B154" s="357">
        <f t="shared" si="14"/>
        <v>622.67242663488753</v>
      </c>
      <c r="C154" s="389">
        <v>4180</v>
      </c>
      <c r="D154" s="357">
        <f t="shared" si="15"/>
        <v>532.19865524349359</v>
      </c>
      <c r="E154" s="371">
        <v>478</v>
      </c>
      <c r="F154" s="359">
        <f>USD_CNY!B1074</f>
        <v>6.7130000000000001</v>
      </c>
    </row>
    <row r="155" spans="1:6">
      <c r="A155" s="350">
        <v>43580</v>
      </c>
      <c r="B155" s="357">
        <f t="shared" si="14"/>
        <v>615.52643121046094</v>
      </c>
      <c r="C155" s="389">
        <v>4140</v>
      </c>
      <c r="D155" s="357">
        <f t="shared" si="15"/>
        <v>526.09096684654787</v>
      </c>
      <c r="E155" s="371">
        <v>479</v>
      </c>
      <c r="F155" s="359">
        <f>USD_CNY!B1075</f>
        <v>6.7259500000000001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2019-04-25T03:47:31Z</dcterms:modified>
</cp:coreProperties>
</file>