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36" i="16"/>
  <c r="D136"/>
  <c r="F136"/>
  <c r="B813" i="7"/>
  <c r="D813"/>
  <c r="F813"/>
  <c r="G813"/>
  <c r="B1266" i="5"/>
  <c r="D1266"/>
  <c r="F1266"/>
  <c r="G1266"/>
  <c r="B1269" i="4"/>
  <c r="D1269" s="1"/>
  <c r="F1269"/>
  <c r="G1269"/>
  <c r="B1268" i="3"/>
  <c r="D1268"/>
  <c r="F1268"/>
  <c r="G1268"/>
  <c r="B1270" i="2"/>
  <c r="D1270"/>
  <c r="F1270"/>
  <c r="G1270"/>
  <c r="B135" i="16"/>
  <c r="D135"/>
  <c r="F135"/>
  <c r="B812" i="7"/>
  <c r="D812" s="1"/>
  <c r="F812"/>
  <c r="G812"/>
  <c r="B1265" i="5"/>
  <c r="D1265"/>
  <c r="F1265"/>
  <c r="G1265"/>
  <c r="B1268" i="4"/>
  <c r="D1268"/>
  <c r="F1268"/>
  <c r="G1268"/>
  <c r="B1267" i="3"/>
  <c r="D1267" s="1"/>
  <c r="F1267"/>
  <c r="G1267"/>
  <c r="B1269" i="2"/>
  <c r="D1269"/>
  <c r="F1269"/>
  <c r="G1269"/>
  <c r="B134" i="16"/>
  <c r="D134" s="1"/>
  <c r="F134"/>
  <c r="B811" i="7"/>
  <c r="D811" s="1"/>
  <c r="F811"/>
  <c r="G811"/>
  <c r="B1264" i="5"/>
  <c r="D1264"/>
  <c r="F1264"/>
  <c r="G1264"/>
  <c r="B1267" i="4"/>
  <c r="D1267"/>
  <c r="F1267"/>
  <c r="G1267"/>
  <c r="B1266" i="3"/>
  <c r="D1266"/>
  <c r="F1266"/>
  <c r="G1266"/>
  <c r="B1268" i="2"/>
  <c r="D1268"/>
  <c r="F1268"/>
  <c r="G1268"/>
  <c r="B133" i="16"/>
  <c r="D133"/>
  <c r="F133"/>
  <c r="B810" i="7"/>
  <c r="D810"/>
  <c r="F810"/>
  <c r="G810"/>
  <c r="B1263" i="5"/>
  <c r="D1263"/>
  <c r="F1263"/>
  <c r="G1263"/>
  <c r="B1266" i="4"/>
  <c r="D1266"/>
  <c r="F1266"/>
  <c r="G1266"/>
  <c r="B1265" i="3"/>
  <c r="D1265"/>
  <c r="F1265"/>
  <c r="G1265"/>
  <c r="B1267" i="2"/>
  <c r="D1267"/>
  <c r="F1267"/>
  <c r="G1267"/>
  <c r="B809" i="7"/>
  <c r="D809" s="1"/>
  <c r="F809"/>
  <c r="G809"/>
  <c r="B132" i="16"/>
  <c r="D132" s="1"/>
  <c r="F132"/>
  <c r="B1262" i="5"/>
  <c r="D1262" s="1"/>
  <c r="F1262"/>
  <c r="G1262"/>
  <c r="B1265" i="4"/>
  <c r="D1265"/>
  <c r="F1265"/>
  <c r="G1265"/>
  <c r="B1264" i="3"/>
  <c r="D1264"/>
  <c r="F1264"/>
  <c r="G1264"/>
  <c r="B1266" i="2"/>
  <c r="D1266"/>
  <c r="F1266"/>
  <c r="G1266"/>
  <c r="B131" i="16"/>
  <c r="D131"/>
  <c r="F131"/>
  <c r="B808" i="7"/>
  <c r="D808"/>
  <c r="F808"/>
  <c r="G808"/>
  <c r="B1261" i="5"/>
  <c r="D1261" s="1"/>
  <c r="F1261"/>
  <c r="G1261"/>
  <c r="B1264" i="4"/>
  <c r="D1264" s="1"/>
  <c r="F1264"/>
  <c r="G1264"/>
  <c r="B1263" i="3"/>
  <c r="D1263"/>
  <c r="F1263"/>
  <c r="G1263"/>
  <c r="B1265" i="2"/>
  <c r="D1265" s="1"/>
  <c r="F1265"/>
  <c r="G1265"/>
  <c r="B130" i="16"/>
  <c r="D130"/>
  <c r="F130"/>
  <c r="B807" i="7"/>
  <c r="D807"/>
  <c r="F807"/>
  <c r="G807"/>
  <c r="B1260" i="5"/>
  <c r="D1260" s="1"/>
  <c r="F1260"/>
  <c r="G1260"/>
  <c r="B1263" i="4"/>
  <c r="D1263"/>
  <c r="F1263"/>
  <c r="G1263"/>
  <c r="B1262" i="3"/>
  <c r="D1262"/>
  <c r="F1262"/>
  <c r="G1262"/>
  <c r="B1264" i="2"/>
  <c r="D1264"/>
  <c r="F1264"/>
  <c r="G1264"/>
  <c r="B131" i="15"/>
  <c r="D131" s="1"/>
  <c r="F131"/>
  <c r="G131"/>
  <c r="B129" i="16"/>
  <c r="D129"/>
  <c r="F129"/>
  <c r="B806" i="7"/>
  <c r="D806"/>
  <c r="F806"/>
  <c r="G806"/>
  <c r="B1259" i="5"/>
  <c r="D1259" s="1"/>
  <c r="F1259"/>
  <c r="G1259"/>
  <c r="B1262" i="4"/>
  <c r="D1262"/>
  <c r="F1262"/>
  <c r="G1262"/>
  <c r="B1261" i="3"/>
  <c r="D1261" s="1"/>
  <c r="F1261"/>
  <c r="G1261"/>
  <c r="B1263" i="2"/>
  <c r="D1263"/>
  <c r="F1263"/>
  <c r="G1263"/>
  <c r="B130" i="15"/>
  <c r="D130"/>
  <c r="F130"/>
  <c r="G130"/>
  <c r="B128" i="16" l="1"/>
  <c r="D128"/>
  <c r="F128"/>
  <c r="B1261" i="4"/>
  <c r="D1261" s="1"/>
  <c r="F1261"/>
  <c r="G1261"/>
  <c r="B129" i="15"/>
  <c r="D129"/>
  <c r="G129"/>
  <c r="F129"/>
  <c r="B805" i="7"/>
  <c r="D805"/>
  <c r="F805"/>
  <c r="G805"/>
  <c r="B1258" i="5"/>
  <c r="D1258" s="1"/>
  <c r="F1258"/>
  <c r="G1258"/>
  <c r="B1260" i="3"/>
  <c r="D1260" s="1"/>
  <c r="G1260"/>
  <c r="F1260"/>
  <c r="G1262" i="2"/>
  <c r="F1262"/>
  <c r="B1262"/>
  <c r="D1262" s="1"/>
  <c r="B127" i="16" l="1"/>
  <c r="D127" s="1"/>
  <c r="F127"/>
  <c r="B804" i="7"/>
  <c r="D804"/>
  <c r="F804"/>
  <c r="G804"/>
  <c r="B1257" i="5"/>
  <c r="D1257"/>
  <c r="F1257"/>
  <c r="G1257"/>
  <c r="B1260" i="4"/>
  <c r="D1260"/>
  <c r="F1260"/>
  <c r="G1260"/>
  <c r="B1259" i="3"/>
  <c r="D1259" s="1"/>
  <c r="F1259"/>
  <c r="G1259"/>
  <c r="B1261" i="2" l="1"/>
  <c r="D1261" s="1"/>
  <c r="F1261"/>
  <c r="G1261"/>
  <c r="F128" i="15"/>
  <c r="B128" s="1"/>
  <c r="D128" s="1"/>
  <c r="G128"/>
  <c r="F1259" i="4" l="1"/>
  <c r="B1259" s="1"/>
  <c r="D1259" s="1"/>
  <c r="G1259"/>
  <c r="F126" i="16"/>
  <c r="B126" s="1"/>
  <c r="D126" s="1"/>
  <c r="B803" i="7"/>
  <c r="D803" s="1"/>
  <c r="F803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B126" i="15"/>
  <c r="D126"/>
  <c r="G126"/>
  <c r="F126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B1252" i="3"/>
  <c r="D1252" s="1"/>
  <c r="F1252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B1252" i="4"/>
  <c r="D1252" s="1"/>
  <c r="F1252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G795"/>
  <c r="B795"/>
  <c r="D795" s="1"/>
  <c r="F1248" i="5"/>
  <c r="B1248" s="1"/>
  <c r="D1248" s="1"/>
  <c r="G1248"/>
  <c r="F1251" i="4"/>
  <c r="G1251"/>
  <c r="B1250" i="3"/>
  <c r="D1250" s="1"/>
  <c r="F1250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119" i="2"/>
  <c r="D1097" i="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1"/>
  <c r="D964"/>
  <c r="D872" i="2"/>
  <c r="D439" i="7"/>
  <c r="D443"/>
  <c r="D462"/>
  <c r="D464"/>
  <c r="D465"/>
  <c r="D481"/>
  <c r="D491"/>
  <c r="D50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<sst xmlns="http://schemas.openxmlformats.org/spreadsheetml/2006/main" count="4599" uniqueCount="1034">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</sst>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64599936"/>
        <c:axId val="64601472"/>
      </c:areaChart>
      <c:dateAx>
        <c:axId val="6459993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601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460147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5999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88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65720320"/>
        <c:axId val="65721856"/>
      </c:areaChart>
      <c:dateAx>
        <c:axId val="6572032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21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721856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203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5979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65995136"/>
        <c:axId val="65996672"/>
      </c:areaChart>
      <c:dateAx>
        <c:axId val="6599513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966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996672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951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775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66044672"/>
        <c:axId val="66046208"/>
      </c:areaChart>
      <c:dateAx>
        <c:axId val="6604467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46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046208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446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66102784"/>
        <c:axId val="66104320"/>
      </c:areaChart>
      <c:dateAx>
        <c:axId val="6610278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104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10432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027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923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64173952"/>
        <c:axId val="64175488"/>
      </c:areaChart>
      <c:dateAx>
        <c:axId val="6417395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17548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4175488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1739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67172224"/>
        <c:axId val="67173760"/>
      </c:areaChart>
      <c:dateAx>
        <c:axId val="67172224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7173760"/>
        <c:crosses val="autoZero"/>
        <c:auto val="1"/>
        <c:lblOffset val="100"/>
        <c:baseTimeUnit val="days"/>
      </c:dateAx>
      <c:valAx>
        <c:axId val="67173760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172224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071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1279616"/>
        <c:axId val="81289600"/>
      </c:areaChart>
      <c:dateAx>
        <c:axId val="8127961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289600"/>
        <c:crosses val="autoZero"/>
        <c:auto val="1"/>
        <c:lblOffset val="100"/>
        <c:baseTimeUnit val="days"/>
      </c:dateAx>
      <c:valAx>
        <c:axId val="8128960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279616"/>
        <c:crosses val="autoZero"/>
        <c:crossBetween val="midCat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1329536"/>
        <c:axId val="81593472"/>
      </c:areaChart>
      <c:dateAx>
        <c:axId val="813295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93472"/>
        <c:crosses val="autoZero"/>
        <c:auto val="1"/>
        <c:lblOffset val="100"/>
        <c:baseTimeUnit val="days"/>
      </c:dateAx>
      <c:valAx>
        <c:axId val="8159347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329536"/>
        <c:crosses val="autoZero"/>
        <c:crossBetween val="midCat"/>
      </c:valAx>
    </c:plotArea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1785984"/>
        <c:axId val="81787520"/>
      </c:areaChart>
      <c:dateAx>
        <c:axId val="8178598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787520"/>
        <c:crosses val="autoZero"/>
        <c:auto val="1"/>
        <c:lblOffset val="100"/>
        <c:baseTimeUnit val="days"/>
      </c:dateAx>
      <c:valAx>
        <c:axId val="81787520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785984"/>
        <c:crosses val="autoZero"/>
        <c:crossBetween val="midCat"/>
      </c:valAx>
    </c:plotArea>
    <c:plotVisOnly val="1"/>
    <c:dispBlanksAs val="zero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1700736"/>
        <c:axId val="81702272"/>
      </c:lineChart>
      <c:dateAx>
        <c:axId val="817007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702272"/>
        <c:crosses val="autoZero"/>
        <c:auto val="1"/>
        <c:lblOffset val="100"/>
        <c:baseTimeUnit val="days"/>
      </c:dateAx>
      <c:valAx>
        <c:axId val="8170227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700736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64686336"/>
        <c:axId val="64704512"/>
      </c:areaChart>
      <c:dateAx>
        <c:axId val="64686336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70451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470451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6863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1714560"/>
        <c:axId val="81798272"/>
      </c:areaChart>
      <c:dateAx>
        <c:axId val="817145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798272"/>
        <c:crosses val="autoZero"/>
        <c:auto val="1"/>
        <c:lblOffset val="100"/>
        <c:baseTimeUnit val="days"/>
      </c:dateAx>
      <c:valAx>
        <c:axId val="8179827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714560"/>
        <c:crosses val="autoZero"/>
        <c:crossBetween val="midCat"/>
      </c:valAx>
    </c:plotArea>
    <c:plotVisOnly val="1"/>
    <c:dispBlanksAs val="zero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1826176"/>
        <c:axId val="81827712"/>
      </c:areaChart>
      <c:dateAx>
        <c:axId val="8182617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827712"/>
        <c:crosses val="autoZero"/>
        <c:auto val="1"/>
        <c:lblOffset val="100"/>
        <c:baseTimeUnit val="days"/>
      </c:dateAx>
      <c:valAx>
        <c:axId val="81827712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826176"/>
        <c:crosses val="autoZero"/>
        <c:crossBetween val="midCat"/>
      </c:valAx>
    </c:plotArea>
    <c:plotVisOnly val="1"/>
    <c:dispBlanksAs val="zero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2052224"/>
        <c:axId val="82053760"/>
      </c:barChart>
      <c:dateAx>
        <c:axId val="8205222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053760"/>
        <c:crosses val="autoZero"/>
        <c:auto val="1"/>
        <c:lblOffset val="100"/>
        <c:baseTimeUnit val="days"/>
      </c:dateAx>
      <c:valAx>
        <c:axId val="820537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052224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3294464"/>
        <c:axId val="83382272"/>
      </c:areaChart>
      <c:dateAx>
        <c:axId val="8329446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3382272"/>
        <c:crosses val="autoZero"/>
        <c:auto val="1"/>
        <c:lblOffset val="100"/>
        <c:baseTimeUnit val="days"/>
      </c:dateAx>
      <c:valAx>
        <c:axId val="83382272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94464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3401728"/>
        <c:axId val="83407616"/>
      </c:areaChart>
      <c:dateAx>
        <c:axId val="834017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407616"/>
        <c:crosses val="autoZero"/>
        <c:auto val="1"/>
        <c:lblOffset val="100"/>
        <c:baseTimeUnit val="days"/>
      </c:dateAx>
      <c:valAx>
        <c:axId val="83407616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01728"/>
        <c:crosses val="autoZero"/>
        <c:crossBetween val="midCat"/>
      </c:valAx>
    </c:plotArea>
    <c:plotVisOnly val="1"/>
    <c:dispBlanksAs val="zero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3424768"/>
        <c:axId val="83426304"/>
      </c:lineChart>
      <c:catAx>
        <c:axId val="834247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26304"/>
        <c:crosses val="autoZero"/>
        <c:auto val="1"/>
        <c:lblAlgn val="ctr"/>
        <c:lblOffset val="100"/>
      </c:catAx>
      <c:valAx>
        <c:axId val="83426304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2476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3208448"/>
        <c:axId val="83214336"/>
      </c:lineChart>
      <c:dateAx>
        <c:axId val="8320844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14336"/>
        <c:crosses val="autoZero"/>
        <c:auto val="1"/>
        <c:lblOffset val="100"/>
        <c:baseTimeUnit val="days"/>
      </c:dateAx>
      <c:valAx>
        <c:axId val="8321433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08448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3430784"/>
        <c:axId val="83903616"/>
      </c:areaChart>
      <c:dateAx>
        <c:axId val="8343078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903616"/>
        <c:crosses val="autoZero"/>
        <c:auto val="1"/>
        <c:lblOffset val="100"/>
        <c:baseTimeUnit val="days"/>
      </c:dateAx>
      <c:valAx>
        <c:axId val="8390361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30784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3927424"/>
        <c:axId val="83928960"/>
      </c:areaChart>
      <c:dateAx>
        <c:axId val="839274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928960"/>
        <c:crosses val="autoZero"/>
        <c:auto val="1"/>
        <c:lblOffset val="100"/>
        <c:baseTimeUnit val="days"/>
      </c:dateAx>
      <c:valAx>
        <c:axId val="839289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27424"/>
        <c:crosses val="autoZero"/>
        <c:crossBetween val="midCat"/>
      </c:valAx>
    </c:plotArea>
    <c:plotVisOnly val="1"/>
    <c:dispBlanksAs val="zero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3764352"/>
        <c:axId val="83765888"/>
      </c:lineChart>
      <c:dateAx>
        <c:axId val="837643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65888"/>
        <c:crosses val="autoZero"/>
        <c:auto val="1"/>
        <c:lblOffset val="100"/>
        <c:baseTimeUnit val="days"/>
      </c:dateAx>
      <c:valAx>
        <c:axId val="8376588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6435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468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64723584"/>
        <c:axId val="64733568"/>
      </c:areaChart>
      <c:dateAx>
        <c:axId val="6472358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3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4733568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235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4020608"/>
        <c:axId val="84038784"/>
      </c:areaChart>
      <c:dateAx>
        <c:axId val="8402060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4038784"/>
        <c:crosses val="autoZero"/>
        <c:auto val="1"/>
        <c:lblOffset val="100"/>
        <c:baseTimeUnit val="days"/>
      </c:dateAx>
      <c:valAx>
        <c:axId val="8403878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20608"/>
        <c:crosses val="autoZero"/>
        <c:crossBetween val="midCat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5665280"/>
        <c:axId val="85666816"/>
      </c:areaChart>
      <c:dateAx>
        <c:axId val="856652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666816"/>
        <c:crosses val="autoZero"/>
        <c:auto val="1"/>
        <c:lblOffset val="100"/>
        <c:baseTimeUnit val="days"/>
      </c:dateAx>
      <c:valAx>
        <c:axId val="8566681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65280"/>
        <c:crosses val="autoZero"/>
        <c:crossBetween val="midCat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5682432"/>
        <c:axId val="85688320"/>
      </c:lineChart>
      <c:dateAx>
        <c:axId val="8568243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88320"/>
        <c:crosses val="autoZero"/>
        <c:auto val="1"/>
        <c:lblOffset val="100"/>
        <c:baseTimeUnit val="days"/>
      </c:dateAx>
      <c:valAx>
        <c:axId val="8568832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8243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86868352"/>
        <c:axId val="86869888"/>
      </c:areaChart>
      <c:dateAx>
        <c:axId val="868683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869888"/>
        <c:crosses val="autoZero"/>
        <c:auto val="1"/>
        <c:lblOffset val="100"/>
        <c:baseTimeUnit val="days"/>
      </c:dateAx>
      <c:valAx>
        <c:axId val="86869888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868352"/>
        <c:crosses val="autoZero"/>
        <c:crossBetween val="midCat"/>
        <c:minorUnit val="1.0000000000000093E-4"/>
      </c:valAx>
    </c:plotArea>
    <c:plotVisOnly val="1"/>
    <c:dispBlanksAs val="zero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5462912"/>
        <c:axId val="95464448"/>
      </c:areaChart>
      <c:dateAx>
        <c:axId val="954629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5464448"/>
        <c:crosses val="autoZero"/>
        <c:auto val="1"/>
        <c:lblOffset val="100"/>
        <c:baseTimeUnit val="days"/>
      </c:dateAx>
      <c:valAx>
        <c:axId val="95464448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462912"/>
        <c:crosses val="autoZero"/>
        <c:crossBetween val="midCat"/>
      </c:valAx>
    </c:plotArea>
    <c:plotVisOnly val="1"/>
    <c:dispBlanksAs val="zero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83315328"/>
        <c:axId val="83321216"/>
      </c:areaChart>
      <c:dateAx>
        <c:axId val="833153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321216"/>
        <c:crosses val="autoZero"/>
        <c:auto val="1"/>
        <c:lblOffset val="100"/>
        <c:baseTimeUnit val="days"/>
      </c:dateAx>
      <c:valAx>
        <c:axId val="83321216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315328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64740352"/>
        <c:axId val="65159936"/>
      </c:areaChart>
      <c:dateAx>
        <c:axId val="6474035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1599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159936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403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877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65183104"/>
        <c:axId val="65193088"/>
      </c:areaChart>
      <c:dateAx>
        <c:axId val="65183104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1930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193088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1831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99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65298432"/>
        <c:axId val="65299968"/>
      </c:areaChart>
      <c:catAx>
        <c:axId val="6529843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299968"/>
        <c:crosses val="autoZero"/>
        <c:auto val="1"/>
        <c:lblAlgn val="ctr"/>
        <c:lblOffset val="100"/>
      </c:catAx>
      <c:valAx>
        <c:axId val="6529996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2984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923"/>
        </c:manualLayout>
      </c:layout>
      <c:areaChart>
        <c:grouping val="standard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65323392"/>
        <c:axId val="65324928"/>
      </c:areaChart>
      <c:dateAx>
        <c:axId val="6532339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32492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5324928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233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65377792"/>
        <c:axId val="65379328"/>
      </c:lineChart>
      <c:dateAx>
        <c:axId val="6537779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79328"/>
        <c:crosses val="autoZero"/>
        <c:auto val="1"/>
        <c:lblOffset val="100"/>
        <c:baseTimeUnit val="days"/>
      </c:dateAx>
      <c:valAx>
        <c:axId val="65379328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7779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65670144"/>
        <c:axId val="65356544"/>
      </c:lineChart>
      <c:dateAx>
        <c:axId val="65670144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56544"/>
        <c:crosses val="autoZero"/>
        <c:auto val="1"/>
        <c:lblOffset val="100"/>
        <c:baseTimeUnit val="days"/>
      </c:dateAx>
      <c:valAx>
        <c:axId val="6535654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670144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80" zoomScaleNormal="80" zoomScaleSheetLayoutView="85" workbookViewId="0">
      <selection activeCell="M7" sqref="M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6" t="s">
        <v>1018</v>
      </c>
      <c r="B1" s="396"/>
      <c r="C1" s="396"/>
      <c r="D1" s="396"/>
      <c r="E1" s="396"/>
      <c r="F1" s="396"/>
      <c r="G1" s="396"/>
      <c r="H1" s="396"/>
      <c r="I1" s="396"/>
      <c r="J1" s="157"/>
      <c r="K1" s="338"/>
      <c r="L1" s="197"/>
      <c r="M1" s="158"/>
    </row>
    <row r="2" spans="1:13">
      <c r="A2" s="397" t="s">
        <v>21</v>
      </c>
      <c r="B2" s="397"/>
      <c r="C2" s="397"/>
      <c r="D2" s="397"/>
      <c r="E2" s="181">
        <v>43549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49350</v>
      </c>
      <c r="E5" s="328">
        <f>+IF(ISERROR(VLOOKUP($E$2,Cu!$A$5:$H$1642,7,0)),0,VLOOKUP($E$2,Cu!$A$5:$H$1642,7,0))</f>
        <v>-700</v>
      </c>
      <c r="F5" s="327" t="s">
        <v>3</v>
      </c>
      <c r="G5" s="326">
        <f>+IF(ISERROR(VLOOKUP($E$2,Cu!$A$5:$H$1642,2,0)),0,VLOOKUP($E$2,Cu!$A$5:$H$1642,2,0))</f>
        <v>7346.2862178609284</v>
      </c>
      <c r="H5" s="326">
        <f>+IF(ISERROR(VLOOKUP($E$2,Cu!$A$5:$H$1642,4,0)),0,VLOOKUP($E$2,Cu!$A$5:$H$1642,4,0))</f>
        <v>6278.8771092828456</v>
      </c>
      <c r="I5" s="326">
        <f>+IF(ISERROR(VLOOKUP($E$2,Cu!$A$5:$H$1999,5,0)),0,VLOOKUP($E$2,Cu!$A$5:$H$1999,5,0))</f>
        <v>3675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17150</v>
      </c>
      <c r="E6" s="328">
        <f>+IF(ISERROR(VLOOKUP($E$2,Pb!$A$5:$H$1987,7,0)),0,VLOOKUP($E$2,Pb!$A$5:$H$1987,7,0))</f>
        <v>-175</v>
      </c>
      <c r="F6" s="327" t="s">
        <v>3</v>
      </c>
      <c r="G6" s="326">
        <f>+IF(ISERROR(VLOOKUP($E$2,Pb!$A$5:$H$1987,2,0)),0,VLOOKUP($E$2,Pb!$A$5:$H$1987,2,0))</f>
        <v>2552.964714008408</v>
      </c>
      <c r="H6" s="326">
        <f>+IF(ISERROR(VLOOKUP($E$2,Pb!$A$5:$H$1987,4,0)),0,VLOOKUP($E$2,Pb!$A$5:$H$1987,4,0))</f>
        <v>2182.0211230841096</v>
      </c>
      <c r="I6" s="326">
        <f>+IF(ISERROR(VLOOKUP($E$2,Pb!$A$5:$H$1987,5,0)),0,VLOOKUP($E$2,Pb!$A$5:$H$1987,5,0))</f>
        <v>2020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3686</v>
      </c>
      <c r="E7" s="328">
        <f>+IF(ISERROR(VLOOKUP($E$2,Ag!$A$5:$H$1987,7,0)),0,VLOOKUP($E$2,Ag!$A$5:$H$1987,7,0))</f>
        <v>45</v>
      </c>
      <c r="F7" s="327" t="s">
        <v>6</v>
      </c>
      <c r="G7" s="326">
        <f>+IF(ISERROR(VLOOKUP($E$2,Ag!$A$5:$H$1518,2,0)),0,VLOOKUP($E$2,Ag!$A$5:$H$1518,2,0))</f>
        <v>548.70133736647176</v>
      </c>
      <c r="H7" s="326">
        <f>+IF(ISERROR(VLOOKUP($E$2,Ag!$A$5:$H$1518,4,0)),0,VLOOKUP($E$2,Ag!$A$5:$H$1518,4,0))</f>
        <v>468.97550202262545</v>
      </c>
      <c r="I7" s="326">
        <f>+IF(ISERROR(VLOOKUP($E$2,Ag!$A$5:$H$1518,5,0)),0,VLOOKUP($E$2,Ag!$A$5:$H$1518,5,0))</f>
        <v>496.08499999999998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22430</v>
      </c>
      <c r="E8" s="328">
        <f>+IF(ISERROR(VLOOKUP($E$2,Zn!$A$5:$H$2995,7,0)),0,VLOOKUP($E$2,Zn!$A$5:$H$2995,7,0))</f>
        <v>180</v>
      </c>
      <c r="F8" s="327" t="s">
        <v>3</v>
      </c>
      <c r="G8" s="326">
        <f>+IF(ISERROR(VLOOKUP($E$2,Zn!$A$5:$H$2995,2,0)),0,VLOOKUP($E$2,Zn!$A$5:$H$2995,2,0))</f>
        <v>3338.9503519072064</v>
      </c>
      <c r="H8" s="326">
        <f>+IF(ISERROR(VLOOKUP($E$2,Zn!$A$5:$H$2995,4,0)),0,VLOOKUP($E$2,Zn!$A$5:$H$2995,4,0))</f>
        <v>2853.8037195788093</v>
      </c>
      <c r="I8" s="326">
        <f>+IF(ISERROR(VLOOKUP($E$2,Zn!$A$5:$H$2995,5,0)),0,VLOOKUP($E$2,Zn!$A$5:$H$2995,5,0))</f>
        <v>2865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103100</v>
      </c>
      <c r="E9" s="328">
        <f>+IF(ISERROR(VLOOKUP($E$2,Ni!$A$6:$H$2997,7,0)),0,VLOOKUP($E$2,Ni!$A$6:$H$2997,7,0))</f>
        <v>-1175</v>
      </c>
      <c r="F9" s="327" t="s">
        <v>3</v>
      </c>
      <c r="G9" s="326">
        <f>+IF(ISERROR(VLOOKUP($E$2,Ni!$A$6:$H$2997,2,0)),0,VLOOKUP($E$2,Ni!$A$6:$H$2997,2,0))</f>
        <v>15347.560467304189</v>
      </c>
      <c r="H9" s="326">
        <f>+IF(ISERROR(VLOOKUP($E$2,Ni!$A$6:$H$2997,4,0)),0,VLOOKUP($E$2,Ni!$A$6:$H$2997,4,0))</f>
        <v>13117.57304897794</v>
      </c>
      <c r="I9" s="326">
        <f>+IF(ISERROR(VLOOKUP($E$2,Ni!$A$6:$H$2997,5,0)),0,VLOOKUP($E$2,Ni!$A$6:$H$2997,5,0))</f>
        <v>12930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3950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588.00061926141166</v>
      </c>
      <c r="H11" s="326">
        <f>+IF(ISERROR(VLOOKUP($E$2,Steel!$A$6:$H$2997,4,0)),0,VLOOKUP($E$2,Steel!$A$6:$H$2997,4,0))</f>
        <v>502.56463184736043</v>
      </c>
      <c r="I11" s="355">
        <f>+IF(ISERROR(VLOOKUP($E$2,Steel!$A$6:$H$2997,5,0)),0,VLOOKUP($E$2,Steel!$A$6:$H$2997,5,0))</f>
        <v>476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43549</v>
      </c>
      <c r="C15" s="182" t="s">
        <v>1002</v>
      </c>
      <c r="D15" s="192">
        <f>+IF(ISERROR(VLOOKUP($E$2,'CNY-VND'!$A$4:$B$500,2,0)),0,VLOOKUP($E$2,'CNY-VND'!$A$4:$B$500,2,0))</f>
        <v>3486</v>
      </c>
      <c r="E15" s="398" t="s">
        <v>1000</v>
      </c>
      <c r="F15" s="398"/>
      <c r="G15" s="398"/>
      <c r="H15" s="398"/>
      <c r="I15" s="398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23255</v>
      </c>
      <c r="E16" s="398" t="s">
        <v>1003</v>
      </c>
      <c r="F16" s="398"/>
      <c r="G16" s="398"/>
      <c r="H16" s="398"/>
      <c r="I16" s="398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6.7176799999999997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9" t="s">
        <v>17</v>
      </c>
      <c r="B18" s="399"/>
      <c r="C18" s="399"/>
      <c r="D18" s="399"/>
      <c r="E18" s="399"/>
      <c r="F18" s="399"/>
      <c r="G18" s="399"/>
      <c r="H18" s="399"/>
      <c r="I18" s="399"/>
    </row>
    <row r="19" spans="1:12" ht="15.75" customHeight="1">
      <c r="A19" s="393" t="s">
        <v>656</v>
      </c>
      <c r="B19" s="394"/>
      <c r="C19" s="393" t="s">
        <v>18</v>
      </c>
      <c r="D19" s="395"/>
      <c r="E19" s="395"/>
      <c r="F19" s="395"/>
      <c r="G19" s="395"/>
      <c r="H19" s="395"/>
      <c r="I19" s="395"/>
    </row>
    <row r="34" spans="1:12" ht="15" customHeight="1">
      <c r="A34" s="391" t="s">
        <v>657</v>
      </c>
      <c r="B34" s="391"/>
      <c r="C34" s="392" t="s">
        <v>4</v>
      </c>
      <c r="D34" s="392"/>
      <c r="E34" s="392"/>
      <c r="F34" s="392"/>
      <c r="G34" s="392"/>
      <c r="H34" s="392"/>
      <c r="I34" s="392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1" t="s">
        <v>705</v>
      </c>
      <c r="B49" s="391"/>
      <c r="C49" s="392" t="s">
        <v>706</v>
      </c>
      <c r="D49" s="392"/>
      <c r="E49" s="392"/>
      <c r="F49" s="392"/>
      <c r="G49" s="392"/>
      <c r="H49" s="392"/>
      <c r="I49" s="392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1" t="s">
        <v>721</v>
      </c>
      <c r="B67" s="391"/>
      <c r="C67" s="392" t="s">
        <v>722</v>
      </c>
      <c r="D67" s="392"/>
      <c r="E67" s="392"/>
      <c r="F67" s="392"/>
      <c r="G67" s="392"/>
      <c r="H67" s="392"/>
      <c r="I67" s="392"/>
    </row>
    <row r="82" spans="1:9">
      <c r="A82" s="391" t="s">
        <v>759</v>
      </c>
      <c r="B82" s="391"/>
      <c r="C82" s="392" t="s">
        <v>760</v>
      </c>
      <c r="D82" s="392"/>
      <c r="E82" s="392"/>
      <c r="F82" s="392"/>
      <c r="G82" s="392"/>
      <c r="H82" s="392"/>
      <c r="I82" s="392"/>
    </row>
    <row r="100" spans="1:9">
      <c r="A100" s="390" t="s">
        <v>1028</v>
      </c>
      <c r="B100" s="390"/>
      <c r="C100" s="390"/>
      <c r="D100" s="390"/>
      <c r="E100" s="390"/>
      <c r="F100" s="390"/>
      <c r="G100" s="390"/>
      <c r="H100" s="390"/>
      <c r="I100" s="390"/>
    </row>
    <row r="115" spans="1:9">
      <c r="A115" s="390" t="s">
        <v>1029</v>
      </c>
      <c r="B115" s="390"/>
      <c r="C115" s="390"/>
      <c r="D115" s="390"/>
      <c r="E115" s="390"/>
      <c r="F115" s="390"/>
      <c r="G115" s="390"/>
      <c r="H115" s="390"/>
      <c r="I115" s="390"/>
    </row>
    <row r="128" spans="1:9">
      <c r="A128" s="390" t="s">
        <v>1005</v>
      </c>
      <c r="B128" s="390"/>
      <c r="C128" s="390"/>
      <c r="D128" s="390"/>
      <c r="E128" s="390"/>
      <c r="F128" s="390"/>
      <c r="G128" s="390"/>
      <c r="H128" s="390"/>
      <c r="I128" s="390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39" activePane="bottomLeft" state="frozen"/>
      <selection pane="bottomLeft" activeCell="F1052" sqref="F1052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1019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1033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1033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1">
      <c r="A1057" s="125"/>
    </row>
    <row r="1058" spans="1:1">
      <c r="A1058" s="125"/>
    </row>
    <row r="1059" spans="1:1">
      <c r="A1059" s="125"/>
    </row>
    <row r="1060" spans="1:1">
      <c r="A1060" s="125"/>
    </row>
    <row r="1061" spans="1:1">
      <c r="A1061" s="125"/>
    </row>
    <row r="1062" spans="1:1">
      <c r="A1062" s="125"/>
    </row>
    <row r="1063" spans="1:1">
      <c r="A1063" s="125"/>
    </row>
    <row r="1064" spans="1:1">
      <c r="A1064" s="125"/>
    </row>
    <row r="1065" spans="1:1">
      <c r="A1065" s="125"/>
    </row>
    <row r="1066" spans="1:1">
      <c r="A1066" s="125"/>
    </row>
    <row r="1067" spans="1:1">
      <c r="A1067" s="125"/>
    </row>
    <row r="1068" spans="1:1">
      <c r="A1068" s="125"/>
    </row>
    <row r="1069" spans="1:1">
      <c r="A1069" s="125"/>
    </row>
    <row r="1070" spans="1:1">
      <c r="A1070" s="125"/>
    </row>
    <row r="1071" spans="1:1">
      <c r="A1071" s="125"/>
    </row>
    <row r="1072" spans="1:1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20" activePane="bottomLeft" state="frozen"/>
      <selection pane="bottomLeft" activeCell="G536" sqref="G536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232"/>
      <c r="B538" s="333"/>
    </row>
    <row r="539" spans="1:2" ht="15.75">
      <c r="A539" s="232"/>
      <c r="B539" s="333"/>
    </row>
    <row r="540" spans="1:2" ht="15.75">
      <c r="A540" s="232"/>
      <c r="B540" s="333"/>
    </row>
    <row r="541" spans="1:2" ht="15.75">
      <c r="A541" s="232"/>
      <c r="B541" s="333"/>
    </row>
    <row r="542" spans="1:2" ht="15.75">
      <c r="A542" s="232"/>
      <c r="B542" s="333"/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86" activePane="bottomLeft" state="frozen"/>
      <selection pane="bottomLeft" activeCell="F396" sqref="F396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1017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/>
      <c r="B394" s="310"/>
    </row>
    <row r="395" spans="1:2">
      <c r="A395" s="307"/>
      <c r="B395" s="310"/>
    </row>
    <row r="396" spans="1:2">
      <c r="A396" s="307"/>
      <c r="B396" s="310"/>
    </row>
    <row r="397" spans="1:2">
      <c r="A397" s="307"/>
      <c r="B397" s="310"/>
    </row>
    <row r="398" spans="1:2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60" activePane="bottomLeft" state="frozen"/>
      <selection pane="bottomLeft" activeCell="C1270" sqref="C1270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3675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70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70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70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3675</v>
      </c>
      <c r="F1270" s="170">
        <f>USD_CNY!B1056</f>
        <v>6.7176799999999997</v>
      </c>
      <c r="G1270" s="162">
        <f t="shared" si="54"/>
        <v>-700</v>
      </c>
    </row>
    <row r="1271" spans="1:7">
      <c r="A1271" s="46"/>
      <c r="B1271" s="47"/>
      <c r="C1271" s="267"/>
      <c r="D1271" s="47"/>
      <c r="E1271" s="267"/>
      <c r="F1271" s="47"/>
    </row>
    <row r="1272" spans="1:7">
      <c r="A1272" s="46"/>
      <c r="B1272" s="47"/>
      <c r="C1272" s="267"/>
      <c r="D1272" s="47"/>
      <c r="E1272" s="267"/>
      <c r="F1272" s="47"/>
    </row>
    <row r="1273" spans="1:7">
      <c r="A1273" s="46"/>
      <c r="B1273" s="47"/>
      <c r="C1273" s="267"/>
      <c r="D1273" s="47"/>
      <c r="E1273" s="267"/>
      <c r="F1273" s="47"/>
    </row>
    <row r="1274" spans="1:7">
      <c r="A1274" s="46"/>
      <c r="B1274" s="47"/>
      <c r="C1274" s="267"/>
      <c r="D1274" s="47"/>
      <c r="E1274" s="267"/>
      <c r="F1274" s="47"/>
    </row>
    <row r="1275" spans="1:7">
      <c r="A1275" s="46"/>
      <c r="B1275" s="47"/>
      <c r="C1275" s="267"/>
      <c r="D1275" s="47"/>
      <c r="E1275" s="267"/>
      <c r="F1275" s="47"/>
    </row>
    <row r="1276" spans="1:7">
      <c r="A1276" s="46"/>
      <c r="B1276" s="47"/>
      <c r="C1276" s="267"/>
      <c r="D1276" s="47"/>
      <c r="E1276" s="267"/>
      <c r="F1276" s="47"/>
    </row>
    <row r="1277" spans="1:7">
      <c r="A1277" s="46"/>
      <c r="B1277" s="47"/>
      <c r="C1277" s="267"/>
      <c r="D1277" s="47"/>
      <c r="E1277" s="267"/>
      <c r="F1277" s="47"/>
    </row>
    <row r="1278" spans="1:7">
      <c r="A1278" s="46"/>
      <c r="B1278" s="47"/>
      <c r="C1278" s="267"/>
      <c r="D1278" s="47"/>
      <c r="E1278" s="267"/>
      <c r="F1278" s="47"/>
    </row>
    <row r="1279" spans="1:7">
      <c r="A1279" s="46"/>
      <c r="B1279" s="47"/>
      <c r="C1279" s="267"/>
      <c r="D1279" s="47"/>
      <c r="E1279" s="267"/>
      <c r="F1279" s="47"/>
    </row>
    <row r="1280" spans="1:7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59" activePane="bottomLeft" state="frozen"/>
      <selection pane="bottomLeft" activeCell="C1268" sqref="C1268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68" si="50">+IF(F1247=0,"",C1247/F1247)</f>
        <v>2475.7618493941013</v>
      </c>
      <c r="C1247" s="383">
        <v>16800</v>
      </c>
      <c r="D1247" s="47">
        <f t="shared" ref="D1247:D1268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68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01"/>
      <c r="B1269" s="47"/>
      <c r="C1269" s="47"/>
      <c r="D1269" s="47"/>
      <c r="E1269" s="47"/>
      <c r="F1269" s="62"/>
    </row>
    <row r="1270" spans="1:7">
      <c r="A1270" s="201"/>
      <c r="B1270" s="47"/>
      <c r="C1270" s="47"/>
      <c r="D1270" s="47"/>
      <c r="E1270" s="47"/>
      <c r="F1270" s="62"/>
    </row>
    <row r="1271" spans="1:7">
      <c r="A1271" s="201"/>
      <c r="B1271" s="47"/>
      <c r="C1271" s="47"/>
      <c r="D1271" s="47"/>
      <c r="E1271" s="47"/>
      <c r="F1271" s="62"/>
    </row>
    <row r="1272" spans="1:7">
      <c r="A1272" s="201"/>
      <c r="B1272" s="47"/>
      <c r="C1272" s="47"/>
      <c r="D1272" s="47"/>
      <c r="E1272" s="47"/>
      <c r="F1272" s="62"/>
    </row>
    <row r="1273" spans="1:7">
      <c r="A1273" s="201"/>
      <c r="B1273" s="47"/>
      <c r="C1273" s="47"/>
      <c r="D1273" s="47"/>
      <c r="E1273" s="47"/>
      <c r="F1273" s="62"/>
    </row>
    <row r="1274" spans="1:7">
      <c r="A1274" s="201"/>
      <c r="B1274" s="47"/>
      <c r="C1274" s="47"/>
      <c r="D1274" s="47"/>
      <c r="E1274" s="47"/>
      <c r="F1274" s="62"/>
    </row>
    <row r="1275" spans="1:7">
      <c r="A1275" s="201"/>
      <c r="B1275" s="47"/>
      <c r="C1275" s="47"/>
      <c r="D1275" s="47"/>
      <c r="E1275" s="47"/>
      <c r="F1275" s="62"/>
    </row>
    <row r="1276" spans="1:7">
      <c r="A1276" s="201"/>
      <c r="B1276" s="47"/>
      <c r="C1276" s="47"/>
      <c r="D1276" s="47"/>
      <c r="E1276" s="47"/>
      <c r="F1276" s="62"/>
    </row>
    <row r="1277" spans="1:7">
      <c r="A1277" s="201"/>
      <c r="B1277" s="47"/>
      <c r="C1277" s="47"/>
      <c r="D1277" s="47"/>
      <c r="E1277" s="47"/>
      <c r="F1277" s="62"/>
    </row>
    <row r="1278" spans="1:7">
      <c r="A1278" s="201"/>
      <c r="B1278" s="47"/>
      <c r="C1278" s="47"/>
      <c r="D1278" s="47"/>
      <c r="E1278" s="47"/>
      <c r="F1278" s="62"/>
    </row>
    <row r="1279" spans="1:7">
      <c r="A1279" s="201"/>
      <c r="B1279" s="47"/>
      <c r="C1279" s="47"/>
      <c r="D1279" s="47"/>
      <c r="E1279" s="47"/>
      <c r="F1279" s="62"/>
    </row>
    <row r="1280" spans="1:7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57" activePane="bottomLeft" state="frozen"/>
      <selection pane="bottomLeft" activeCell="C1269" sqref="C1269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69" si="40">+IF(F1204=0,"",C1204/F1204)</f>
        <v>502.68342758347438</v>
      </c>
      <c r="C1204" s="257">
        <v>3489</v>
      </c>
      <c r="D1204" s="20">
        <f t="shared" ref="D1204:D1269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69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4"/>
      <c r="B1270" s="20"/>
      <c r="C1270" s="257"/>
      <c r="D1270" s="20"/>
      <c r="E1270" s="20"/>
      <c r="F1270" s="58"/>
    </row>
    <row r="1271" spans="1:7">
      <c r="A1271" s="224"/>
      <c r="B1271" s="20"/>
      <c r="C1271" s="257"/>
      <c r="D1271" s="20"/>
      <c r="E1271" s="20"/>
      <c r="F1271" s="58"/>
    </row>
    <row r="1272" spans="1:7">
      <c r="A1272" s="224"/>
      <c r="B1272" s="20"/>
      <c r="C1272" s="257"/>
      <c r="D1272" s="20"/>
      <c r="E1272" s="20"/>
      <c r="F1272" s="58"/>
    </row>
    <row r="1273" spans="1:7">
      <c r="A1273" s="224"/>
      <c r="B1273" s="20"/>
      <c r="C1273" s="257"/>
      <c r="D1273" s="20"/>
      <c r="E1273" s="20"/>
      <c r="F1273" s="58"/>
    </row>
    <row r="1274" spans="1:7">
      <c r="A1274" s="224"/>
      <c r="B1274" s="20"/>
      <c r="C1274" s="257"/>
      <c r="D1274" s="20"/>
      <c r="E1274" s="20"/>
      <c r="F1274" s="58"/>
    </row>
    <row r="1275" spans="1:7">
      <c r="A1275" s="224"/>
      <c r="B1275" s="20"/>
      <c r="C1275" s="257"/>
      <c r="D1275" s="20"/>
      <c r="E1275" s="20"/>
      <c r="F1275" s="58"/>
    </row>
    <row r="1276" spans="1:7">
      <c r="A1276" s="224"/>
      <c r="B1276" s="20"/>
      <c r="C1276" s="257"/>
      <c r="D1276" s="20"/>
      <c r="E1276" s="20"/>
      <c r="F1276" s="58"/>
    </row>
    <row r="1277" spans="1:7">
      <c r="A1277" s="224"/>
      <c r="B1277" s="20"/>
      <c r="C1277" s="257"/>
      <c r="D1277" s="20"/>
      <c r="E1277" s="20"/>
      <c r="F1277" s="58"/>
    </row>
    <row r="1278" spans="1:7">
      <c r="A1278" s="224"/>
      <c r="B1278" s="20"/>
      <c r="C1278" s="257"/>
      <c r="D1278" s="20"/>
      <c r="E1278" s="20"/>
      <c r="F1278" s="58"/>
    </row>
    <row r="1279" spans="1:7">
      <c r="A1279" s="224"/>
      <c r="B1279" s="20"/>
      <c r="C1279" s="257"/>
      <c r="D1279" s="20"/>
      <c r="E1279" s="20"/>
      <c r="F1279" s="58"/>
    </row>
    <row r="1280" spans="1:7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6"/>
  <sheetViews>
    <sheetView zoomScale="85" zoomScaleNormal="85" workbookViewId="0">
      <pane ySplit="4" topLeftCell="A1257" activePane="bottomLeft" state="frozen"/>
      <selection pane="bottomLeft" activeCell="C1266" sqref="C1266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2853.8037195788093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66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66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66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3"/>
  <sheetViews>
    <sheetView zoomScale="115" zoomScaleNormal="115" workbookViewId="0">
      <pane ySplit="5" topLeftCell="A807" activePane="bottomLeft" state="frozen"/>
      <selection pane="bottomLeft" activeCell="C813" sqref="C813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13" si="28">+IF(F731=0,"",C731/F731)</f>
        <v>14764.542141360806</v>
      </c>
      <c r="C731" s="288">
        <v>102900</v>
      </c>
      <c r="D731" s="110">
        <f t="shared" ref="D731:D813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13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7"/>
  <sheetViews>
    <sheetView workbookViewId="0">
      <pane xSplit="1" ySplit="5" topLeftCell="B129" activePane="bottomRight" state="frozen"/>
      <selection pane="topRight" activeCell="B1" sqref="B1"/>
      <selection pane="bottomLeft" activeCell="A6" sqref="A6"/>
      <selection pane="bottomRight" activeCell="C135" sqref="C135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1024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1024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1024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1024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1024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1024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1024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1024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1024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1024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1024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6"/>
  <sheetViews>
    <sheetView workbookViewId="0">
      <pane xSplit="1" ySplit="5" topLeftCell="B129" activePane="bottomRight" state="frozen"/>
      <selection pane="topRight" activeCell="B1" sqref="B1"/>
      <selection pane="bottomLeft" activeCell="A6" sqref="A6"/>
      <selection pane="bottomRight" activeCell="I136" sqref="I136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36" si="14">+IF(F54=0,"",C54/F54)</f>
        <v>672.94171664705709</v>
      </c>
      <c r="C54" s="335">
        <v>4690</v>
      </c>
      <c r="D54" s="358">
        <f t="shared" ref="D54:D136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2019-03-25T03:38:02Z</dcterms:modified>
</cp:coreProperties>
</file>