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18" i="16"/>
  <c r="D118"/>
  <c r="F118"/>
  <c r="D795" i="7"/>
  <c r="F795"/>
  <c r="G795"/>
  <c r="B795"/>
  <c r="B1248" i="5"/>
  <c r="D1248"/>
  <c r="F1248"/>
  <c r="G1248"/>
  <c r="D1251" i="4"/>
  <c r="F1251"/>
  <c r="G1251"/>
  <c r="B1250" i="3"/>
  <c r="D1250"/>
  <c r="F1250"/>
  <c r="G1250"/>
  <c r="B1252" i="2"/>
  <c r="D1252"/>
  <c r="F1252"/>
  <c r="G1252"/>
  <c r="B119" i="15"/>
  <c r="D119"/>
  <c r="G119"/>
  <c r="F119"/>
  <c r="B1251" i="4"/>
  <c r="B120" i="15"/>
  <c r="B117" i="16"/>
  <c r="D117" s="1"/>
  <c r="F117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B116" i="16"/>
  <c r="G116"/>
  <c r="G115"/>
  <c r="F116"/>
  <c r="D116"/>
  <c r="F793" i="7"/>
  <c r="B793" s="1"/>
  <c r="D793" s="1"/>
  <c r="G793"/>
  <c r="B1246" i="5"/>
  <c r="D1246" s="1"/>
  <c r="F1246"/>
  <c r="G1246"/>
  <c r="F1248" i="3"/>
  <c r="B1248" s="1"/>
  <c r="D1248" s="1"/>
  <c r="G1248"/>
  <c r="F1250" i="2"/>
  <c r="G1250"/>
  <c r="B117" i="15"/>
  <c r="D117" s="1"/>
  <c r="G117"/>
  <c r="F117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B1246" i="4"/>
  <c r="D1246" s="1"/>
  <c r="G1246"/>
  <c r="F1246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16"/>
  <c r="D944"/>
  <c r="D961"/>
  <c r="D964"/>
  <c r="D970"/>
  <c r="D872" i="2"/>
  <c r="D439" i="7"/>
  <c r="D443"/>
  <c r="D462"/>
  <c r="D464"/>
  <c r="D465"/>
  <c r="D481"/>
  <c r="D482"/>
  <c r="D491"/>
  <c r="D501"/>
  <c r="D505"/>
  <c r="D510"/>
  <c r="D512"/>
  <c r="D516"/>
  <c r="D518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3"/>
  <c r="D948"/>
  <c r="D962"/>
  <c r="D985"/>
  <c r="D1001"/>
  <c r="D1006"/>
  <c r="D1013"/>
  <c r="D1014"/>
  <c r="D1015"/>
  <c r="D1020"/>
  <c r="D1022"/>
  <c r="D1023"/>
  <c r="D1029"/>
  <c r="D1031"/>
  <c r="D1039"/>
  <c r="D1043"/>
  <c r="D1044"/>
  <c r="D1046"/>
  <c r="D1047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<sst xmlns="http://schemas.openxmlformats.org/spreadsheetml/2006/main" count="4585" uniqueCount="1033">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</sst>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rgb="FF00B0F0"/>
      <name val="Times New Roman"/>
      <family val="1"/>
    </font>
    <font>
      <sz val="11"/>
      <color rgb="FF00B0F0"/>
      <name val="Times New Roman"/>
      <family val="1"/>
    </font>
    <font>
      <sz val="10"/>
      <color theme="5"/>
      <name val="Times New Roman"/>
      <family val="1"/>
    </font>
    <font>
      <b/>
      <sz val="11"/>
      <color rgb="FF13426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8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68" fontId="45" fillId="0" borderId="0" xfId="1" applyNumberFormat="1" applyFont="1"/>
    <xf numFmtId="173" fontId="46" fillId="0" borderId="0" xfId="1" applyNumberFormat="1" applyFont="1"/>
    <xf numFmtId="168" fontId="47" fillId="0" borderId="0" xfId="1" applyNumberFormat="1" applyFont="1"/>
    <xf numFmtId="4" fontId="48" fillId="0" borderId="0" xfId="0" applyNumberFormat="1" applyFo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9075200"/>
        <c:axId val="79076736"/>
      </c:areaChart>
      <c:dateAx>
        <c:axId val="7907520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076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907673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752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55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0195584"/>
        <c:axId val="80197120"/>
      </c:areaChart>
      <c:dateAx>
        <c:axId val="8019558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971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197120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955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43"/>
          <c:h val="0.69927783655259412"/>
        </c:manualLayout>
      </c:layout>
      <c:areaChart>
        <c:grouping val="standard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0286080"/>
        <c:axId val="80287616"/>
      </c:areaChart>
      <c:dateAx>
        <c:axId val="8028608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28761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860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71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0331520"/>
        <c:axId val="80333056"/>
      </c:areaChart>
      <c:dateAx>
        <c:axId val="803315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33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33305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315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0266752"/>
        <c:axId val="80268288"/>
      </c:areaChart>
      <c:dateAx>
        <c:axId val="802667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268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26828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667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22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0361344"/>
        <c:axId val="80362880"/>
      </c:areaChart>
      <c:dateAx>
        <c:axId val="8036134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36288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036288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613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3752832"/>
        <c:axId val="83754368"/>
      </c:areaChart>
      <c:dateAx>
        <c:axId val="8375283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54368"/>
        <c:crosses val="autoZero"/>
        <c:auto val="1"/>
        <c:lblOffset val="100"/>
        <c:baseTimeUnit val="days"/>
      </c:dateAx>
      <c:valAx>
        <c:axId val="8375436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5283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77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3901056"/>
        <c:axId val="83911040"/>
      </c:areaChart>
      <c:dateAx>
        <c:axId val="839010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1040"/>
        <c:crosses val="autoZero"/>
        <c:auto val="1"/>
        <c:lblOffset val="100"/>
        <c:baseTimeUnit val="days"/>
      </c:dateAx>
      <c:valAx>
        <c:axId val="839110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1056"/>
        <c:crosses val="autoZero"/>
        <c:crossBetween val="midCat"/>
      </c:valAx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3946880"/>
        <c:axId val="83948672"/>
      </c:areaChart>
      <c:dateAx>
        <c:axId val="839468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48672"/>
        <c:crosses val="autoZero"/>
        <c:auto val="1"/>
        <c:lblOffset val="100"/>
        <c:baseTimeUnit val="days"/>
      </c:dateAx>
      <c:valAx>
        <c:axId val="839486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46880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468864"/>
        <c:axId val="84470400"/>
      </c:areaChart>
      <c:dateAx>
        <c:axId val="8446886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70400"/>
        <c:crosses val="autoZero"/>
        <c:auto val="1"/>
        <c:lblOffset val="100"/>
        <c:baseTimeUnit val="days"/>
      </c:dateAx>
      <c:valAx>
        <c:axId val="8447040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68864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4367232"/>
        <c:axId val="84368768"/>
      </c:lineChart>
      <c:dateAx>
        <c:axId val="843672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68768"/>
        <c:crosses val="autoZero"/>
        <c:auto val="1"/>
        <c:lblOffset val="100"/>
        <c:baseTimeUnit val="days"/>
      </c:dateAx>
      <c:valAx>
        <c:axId val="843687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6723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9563008"/>
        <c:axId val="79581184"/>
      </c:areaChart>
      <c:dateAx>
        <c:axId val="7956300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58118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95811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630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389248"/>
        <c:axId val="84489344"/>
      </c:areaChart>
      <c:dateAx>
        <c:axId val="843892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89344"/>
        <c:crosses val="autoZero"/>
        <c:auto val="1"/>
        <c:lblOffset val="100"/>
        <c:baseTimeUnit val="days"/>
      </c:dateAx>
      <c:valAx>
        <c:axId val="8448934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89248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513152"/>
        <c:axId val="84514688"/>
      </c:areaChart>
      <c:dateAx>
        <c:axId val="845131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14688"/>
        <c:crosses val="autoZero"/>
        <c:auto val="1"/>
        <c:lblOffset val="100"/>
        <c:baseTimeUnit val="days"/>
      </c:dateAx>
      <c:valAx>
        <c:axId val="84514688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13152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538496"/>
        <c:axId val="84540032"/>
      </c:barChart>
      <c:dateAx>
        <c:axId val="845384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40032"/>
        <c:crosses val="autoZero"/>
        <c:auto val="1"/>
        <c:lblOffset val="100"/>
        <c:baseTimeUnit val="days"/>
      </c:dateAx>
      <c:valAx>
        <c:axId val="845400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38496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6567168"/>
        <c:axId val="86192128"/>
      </c:areaChart>
      <c:dateAx>
        <c:axId val="8656716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6192128"/>
        <c:crosses val="autoZero"/>
        <c:auto val="1"/>
        <c:lblOffset val="100"/>
        <c:baseTimeUnit val="days"/>
      </c:dateAx>
      <c:valAx>
        <c:axId val="86192128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567168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6215680"/>
        <c:axId val="86217472"/>
      </c:areaChart>
      <c:dateAx>
        <c:axId val="862156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217472"/>
        <c:crosses val="autoZero"/>
        <c:auto val="1"/>
        <c:lblOffset val="100"/>
        <c:baseTimeUnit val="days"/>
      </c:dateAx>
      <c:valAx>
        <c:axId val="86217472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15680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6238720"/>
        <c:axId val="86240256"/>
      </c:lineChart>
      <c:catAx>
        <c:axId val="86238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40256"/>
        <c:crosses val="autoZero"/>
        <c:auto val="1"/>
        <c:lblAlgn val="ctr"/>
        <c:lblOffset val="100"/>
      </c:catAx>
      <c:valAx>
        <c:axId val="8624025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3872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6677760"/>
        <c:axId val="86679552"/>
      </c:lineChart>
      <c:dateAx>
        <c:axId val="866777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79552"/>
        <c:crosses val="autoZero"/>
        <c:auto val="1"/>
        <c:lblOffset val="100"/>
        <c:baseTimeUnit val="days"/>
      </c:dateAx>
      <c:valAx>
        <c:axId val="866795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7776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6695296"/>
        <c:axId val="87159936"/>
      </c:areaChart>
      <c:dateAx>
        <c:axId val="866952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159936"/>
        <c:crosses val="autoZero"/>
        <c:auto val="1"/>
        <c:lblOffset val="100"/>
        <c:baseTimeUnit val="days"/>
      </c:dateAx>
      <c:valAx>
        <c:axId val="8715993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695296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6995328"/>
        <c:axId val="86996864"/>
      </c:areaChart>
      <c:dateAx>
        <c:axId val="869953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996864"/>
        <c:crosses val="autoZero"/>
        <c:auto val="1"/>
        <c:lblOffset val="100"/>
        <c:baseTimeUnit val="days"/>
      </c:dateAx>
      <c:valAx>
        <c:axId val="869968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95328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7164032"/>
        <c:axId val="87165568"/>
      </c:lineChart>
      <c:dateAx>
        <c:axId val="87164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165568"/>
        <c:crosses val="autoZero"/>
        <c:auto val="1"/>
        <c:lblOffset val="100"/>
        <c:baseTimeUnit val="days"/>
      </c:dateAx>
      <c:valAx>
        <c:axId val="8716556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16403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225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9600256"/>
        <c:axId val="79610240"/>
      </c:areaChart>
      <c:dateAx>
        <c:axId val="796002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10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961024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002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7223680"/>
        <c:axId val="87307392"/>
      </c:areaChart>
      <c:dateAx>
        <c:axId val="8722368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7307392"/>
        <c:crosses val="autoZero"/>
        <c:auto val="1"/>
        <c:lblOffset val="100"/>
        <c:baseTimeUnit val="days"/>
      </c:dateAx>
      <c:valAx>
        <c:axId val="873073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23680"/>
        <c:crosses val="autoZero"/>
        <c:crossBetween val="midCat"/>
      </c:valAx>
    </c:plotArea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9511424"/>
        <c:axId val="89512960"/>
      </c:areaChart>
      <c:dateAx>
        <c:axId val="895114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512960"/>
        <c:crosses val="autoZero"/>
        <c:auto val="1"/>
        <c:lblOffset val="100"/>
        <c:baseTimeUnit val="days"/>
      </c:dateAx>
      <c:valAx>
        <c:axId val="895129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511424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9925888"/>
        <c:axId val="89939968"/>
      </c:lineChart>
      <c:dateAx>
        <c:axId val="899258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39968"/>
        <c:crosses val="autoZero"/>
        <c:auto val="1"/>
        <c:lblOffset val="100"/>
        <c:baseTimeUnit val="days"/>
      </c:dateAx>
      <c:valAx>
        <c:axId val="8993996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2588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6589824"/>
        <c:axId val="86591360"/>
      </c:areaChart>
      <c:dateAx>
        <c:axId val="865898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591360"/>
        <c:crosses val="autoZero"/>
        <c:auto val="1"/>
        <c:lblOffset val="100"/>
        <c:baseTimeUnit val="days"/>
      </c:dateAx>
      <c:valAx>
        <c:axId val="86591360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589824"/>
        <c:crosses val="autoZero"/>
        <c:crossBetween val="midCat"/>
        <c:minorUnit val="1.0000000000000053E-4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7254528"/>
        <c:axId val="87256064"/>
      </c:areaChart>
      <c:dateAx>
        <c:axId val="872545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256064"/>
        <c:crosses val="autoZero"/>
        <c:auto val="1"/>
        <c:lblOffset val="100"/>
        <c:baseTimeUnit val="days"/>
      </c:dateAx>
      <c:valAx>
        <c:axId val="87256064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54528"/>
        <c:crosses val="autoZero"/>
        <c:crossBetween val="midCat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7292544"/>
        <c:axId val="96731520"/>
      </c:areaChart>
      <c:dateAx>
        <c:axId val="872925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731520"/>
        <c:crosses val="autoZero"/>
        <c:auto val="1"/>
        <c:lblOffset val="100"/>
        <c:baseTimeUnit val="days"/>
      </c:dateAx>
      <c:valAx>
        <c:axId val="9673152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9254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9617024"/>
        <c:axId val="79643392"/>
      </c:areaChart>
      <c:dateAx>
        <c:axId val="7961702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43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964339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170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544"/>
        </c:manualLayout>
      </c:layout>
      <c:areaChart>
        <c:grouping val="standard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#,##0.00000_);_(* \(#,##0.00000\);_(*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9658368"/>
        <c:axId val="79676544"/>
      </c:areaChart>
      <c:dateAx>
        <c:axId val="7965836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676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967654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58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66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0039936"/>
        <c:axId val="80041472"/>
      </c:areaChart>
      <c:catAx>
        <c:axId val="800399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41472"/>
        <c:crosses val="autoZero"/>
        <c:auto val="1"/>
        <c:lblAlgn val="ctr"/>
        <c:lblOffset val="100"/>
      </c:catAx>
      <c:valAx>
        <c:axId val="800414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399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22"/>
        </c:manualLayout>
      </c:layout>
      <c:areaChart>
        <c:grouping val="standard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0068992"/>
        <c:axId val="80070528"/>
      </c:areaChart>
      <c:dateAx>
        <c:axId val="8006899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07052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007052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689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0123392"/>
        <c:axId val="80124928"/>
      </c:lineChart>
      <c:dateAx>
        <c:axId val="8012339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24928"/>
        <c:crosses val="autoZero"/>
        <c:auto val="1"/>
        <c:lblOffset val="100"/>
        <c:baseTimeUnit val="days"/>
      </c:dateAx>
      <c:valAx>
        <c:axId val="80124928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233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0149504"/>
        <c:axId val="80093952"/>
      </c:lineChart>
      <c:dateAx>
        <c:axId val="8014950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93952"/>
        <c:crosses val="autoZero"/>
        <c:auto val="1"/>
        <c:lblOffset val="100"/>
        <c:baseTimeUnit val="days"/>
      </c:dateAx>
      <c:valAx>
        <c:axId val="800939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14950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A2" sqref="A2:D2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5" t="s">
        <v>1018</v>
      </c>
      <c r="B1" s="385"/>
      <c r="C1" s="385"/>
      <c r="D1" s="385"/>
      <c r="E1" s="385"/>
      <c r="F1" s="385"/>
      <c r="G1" s="385"/>
      <c r="H1" s="385"/>
      <c r="I1" s="385"/>
      <c r="J1" s="157"/>
      <c r="K1" s="338"/>
      <c r="L1" s="197"/>
      <c r="M1" s="158"/>
    </row>
    <row r="2" spans="1:13">
      <c r="A2" s="386" t="s">
        <v>21</v>
      </c>
      <c r="B2" s="386"/>
      <c r="C2" s="386"/>
      <c r="D2" s="386"/>
      <c r="E2" s="181">
        <v>43517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49470</v>
      </c>
      <c r="E5" s="328">
        <f>+IF(ISERROR(VLOOKUP($E$2,Cu!$A$5:$H$1642,7,0)),0,VLOOKUP($E$2,Cu!$A$5:$H$1642,7,0))</f>
        <v>500</v>
      </c>
      <c r="F5" s="327" t="s">
        <v>3</v>
      </c>
      <c r="G5" s="326">
        <f>+IF(ISERROR(VLOOKUP($E$2,Cu!$A$5:$H$1642,2,0)),0,VLOOKUP($E$2,Cu!$A$5:$H$1642,2,0))</f>
        <v>7377.9220120683531</v>
      </c>
      <c r="H5" s="326">
        <f>+IF(ISERROR(VLOOKUP($E$2,Cu!$A$5:$H$1642,4,0)),0,VLOOKUP($E$2,Cu!$A$5:$H$1642,4,0))</f>
        <v>6305.916249631071</v>
      </c>
      <c r="I5" s="326">
        <f>+IF(ISERROR(VLOOKUP($E$2,Cu!$A$5:$H$1999,5,0)),0,VLOOKUP($E$2,Cu!$A$5:$H$1999,5,0))</f>
        <v>6351.5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16800</v>
      </c>
      <c r="E6" s="328">
        <f>+IF(ISERROR(VLOOKUP($E$2,Pb!$A$5:$H$1987,7,0)),0,VLOOKUP($E$2,Pb!$A$5:$H$1987,7,0))</f>
        <v>-50</v>
      </c>
      <c r="F6" s="327" t="s">
        <v>3</v>
      </c>
      <c r="G6" s="326">
        <f>+IF(ISERROR(VLOOKUP($E$2,Pb!$A$5:$H$1987,2,0)),0,VLOOKUP($E$2,Pb!$A$5:$H$1987,2,0))</f>
        <v>2505.540525626609</v>
      </c>
      <c r="H6" s="326">
        <f>+IF(ISERROR(VLOOKUP($E$2,Pb!$A$5:$H$1987,4,0)),0,VLOOKUP($E$2,Pb!$A$5:$H$1987,4,0))</f>
        <v>2141.4876287406914</v>
      </c>
      <c r="I6" s="326">
        <f>+IF(ISERROR(VLOOKUP($E$2,Pb!$A$5:$H$1987,5,0)),0,VLOOKUP($E$2,Pb!$A$5:$H$1987,5,0))</f>
        <v>2025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3716</v>
      </c>
      <c r="E7" s="328">
        <f>+IF(ISERROR(VLOOKUP($E$2,Ag!$A$5:$H$1987,7,0)),0,VLOOKUP($E$2,Ag!$A$5:$H$1987,7,0))</f>
        <v>10</v>
      </c>
      <c r="F7" s="327" t="s">
        <v>6</v>
      </c>
      <c r="G7" s="326">
        <f>+IF(ISERROR(VLOOKUP($E$2,Ag!$A$5:$H$1518,2,0)),0,VLOOKUP($E$2,Ag!$A$5:$H$1518,2,0))</f>
        <v>554.20170197788559</v>
      </c>
      <c r="H7" s="326">
        <f>+IF(ISERROR(VLOOKUP($E$2,Ag!$A$5:$H$1518,4,0)),0,VLOOKUP($E$2,Ag!$A$5:$H$1518,4,0))</f>
        <v>473.67666835716722</v>
      </c>
      <c r="I7" s="326">
        <f>+IF(ISERROR(VLOOKUP($E$2,Ag!$A$5:$H$1518,5,0)),0,VLOOKUP($E$2,Ag!$A$5:$H$1518,5,0))</f>
        <v>515.70000000000005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21810</v>
      </c>
      <c r="E8" s="328">
        <f>+IF(ISERROR(VLOOKUP($E$2,Zn!$A$5:$H$2995,7,0)),0,VLOOKUP($E$2,Zn!$A$5:$H$2995,7,0))</f>
        <v>220</v>
      </c>
      <c r="F8" s="327" t="s">
        <v>3</v>
      </c>
      <c r="G8" s="326">
        <f>+IF(ISERROR(VLOOKUP($E$2,Zn!$A$5:$H$2995,2,0)),0,VLOOKUP($E$2,Zn!$A$5:$H$2995,2,0))</f>
        <v>3252.7285038045438</v>
      </c>
      <c r="H8" s="326">
        <f>+IF(ISERROR(VLOOKUP($E$2,Zn!$A$5:$H$2995,4,0)),0,VLOOKUP($E$2,Zn!$A$5:$H$2995,4,0))</f>
        <v>2780.1098323115762</v>
      </c>
      <c r="I8" s="326">
        <f>+IF(ISERROR(VLOOKUP($E$2,Zn!$A$5:$H$2995,5,0)),0,VLOOKUP($E$2,Zn!$A$5:$H$2995,5,0))</f>
        <v>2711.5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101900</v>
      </c>
      <c r="E9" s="328">
        <f>+IF(ISERROR(VLOOKUP($E$2,Ni!$A$6:$H$2997,7,0)),0,VLOOKUP($E$2,Ni!$A$6:$H$2997,7,0))</f>
        <v>2300</v>
      </c>
      <c r="F9" s="327" t="s">
        <v>3</v>
      </c>
      <c r="G9" s="326">
        <f>+IF(ISERROR(VLOOKUP($E$2,Ni!$A$6:$H$2997,2,0)),0,VLOOKUP($E$2,Ni!$A$6:$H$2997,2,0))</f>
        <v>15197.296402461396</v>
      </c>
      <c r="H9" s="326">
        <f>+IF(ISERROR(VLOOKUP($E$2,Ni!$A$6:$H$2997,4,0)),0,VLOOKUP($E$2,Ni!$A$6:$H$2997,4,0))</f>
        <v>12989.14222432598</v>
      </c>
      <c r="I9" s="326">
        <f>+IF(ISERROR(VLOOKUP($E$2,Ni!$A$6:$H$2997,5,0)),0,VLOOKUP($E$2,Ni!$A$6:$H$2997,5,0))</f>
        <v>12700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2133</v>
      </c>
      <c r="E10" s="328">
        <f>+IF(ISERROR(VLOOKUP($E$2,Coke!$A$6:$H$2997,7,0)),0,VLOOKUP($E$2,Coke!$A$6:$H$2997,7,0))</f>
        <v>76.5</v>
      </c>
      <c r="F10" s="327" t="s">
        <v>3</v>
      </c>
      <c r="G10" s="326">
        <f>+IF(ISERROR(VLOOKUP($E$2,Coke!$A$6:$H$2997,2,0)),0,VLOOKUP($E$2,Coke!$A$6:$H$2997,2,0))</f>
        <v>318.11416316437834</v>
      </c>
      <c r="H10" s="326">
        <f>+IF(ISERROR(VLOOKUP($E$2,Coke!$A$6:$H$2997,4,0)),0,VLOOKUP($E$2,Coke!$A$6:$H$2997,4,0))</f>
        <v>271.89244714904135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3810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568.22079777603449</v>
      </c>
      <c r="H11" s="326">
        <f>+IF(ISERROR(VLOOKUP($E$2,Steel!$A$6:$H$2997,4,0)),0,VLOOKUP($E$2,Steel!$A$6:$H$2997,4,0))</f>
        <v>485.65880151797825</v>
      </c>
      <c r="I11" s="355">
        <f>+IF(ISERROR(VLOOKUP($E$2,Steel!$A$6:$H$2997,5,0)),0,VLOOKUP($E$2,Steel!$A$6:$H$2997,5,0))</f>
        <v>479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43517</v>
      </c>
      <c r="C15" s="182" t="s">
        <v>1002</v>
      </c>
      <c r="D15" s="192">
        <f>+IF(ISERROR(VLOOKUP($E$2,'CNY-VND'!$A$4:$B$500,2,0)),0,VLOOKUP($E$2,'CNY-VND'!$A$4:$B$500,2,0))</f>
        <v>3483</v>
      </c>
      <c r="E15" s="387" t="s">
        <v>1000</v>
      </c>
      <c r="F15" s="387"/>
      <c r="G15" s="387"/>
      <c r="H15" s="387"/>
      <c r="I15" s="387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87" t="s">
        <v>1003</v>
      </c>
      <c r="F16" s="387"/>
      <c r="G16" s="387"/>
      <c r="H16" s="387"/>
      <c r="I16" s="387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6.7051400000000001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88" t="s">
        <v>17</v>
      </c>
      <c r="B18" s="388"/>
      <c r="C18" s="388"/>
      <c r="D18" s="388"/>
      <c r="E18" s="388"/>
      <c r="F18" s="388"/>
      <c r="G18" s="388"/>
      <c r="H18" s="388"/>
      <c r="I18" s="388"/>
    </row>
    <row r="19" spans="1:12" ht="15.75" customHeight="1">
      <c r="A19" s="382" t="s">
        <v>656</v>
      </c>
      <c r="B19" s="383"/>
      <c r="C19" s="382" t="s">
        <v>18</v>
      </c>
      <c r="D19" s="384"/>
      <c r="E19" s="384"/>
      <c r="F19" s="384"/>
      <c r="G19" s="384"/>
      <c r="H19" s="384"/>
      <c r="I19" s="384"/>
    </row>
    <row r="34" spans="1:12" ht="15" customHeight="1">
      <c r="A34" s="389" t="s">
        <v>657</v>
      </c>
      <c r="B34" s="389"/>
      <c r="C34" s="390" t="s">
        <v>4</v>
      </c>
      <c r="D34" s="390"/>
      <c r="E34" s="390"/>
      <c r="F34" s="390"/>
      <c r="G34" s="390"/>
      <c r="H34" s="390"/>
      <c r="I34" s="390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9" t="s">
        <v>705</v>
      </c>
      <c r="B49" s="389"/>
      <c r="C49" s="390" t="s">
        <v>706</v>
      </c>
      <c r="D49" s="390"/>
      <c r="E49" s="390"/>
      <c r="F49" s="390"/>
      <c r="G49" s="390"/>
      <c r="H49" s="390"/>
      <c r="I49" s="390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9" t="s">
        <v>721</v>
      </c>
      <c r="B67" s="389"/>
      <c r="C67" s="390" t="s">
        <v>722</v>
      </c>
      <c r="D67" s="390"/>
      <c r="E67" s="390"/>
      <c r="F67" s="390"/>
      <c r="G67" s="390"/>
      <c r="H67" s="390"/>
      <c r="I67" s="390"/>
    </row>
    <row r="82" spans="1:9">
      <c r="A82" s="389" t="s">
        <v>759</v>
      </c>
      <c r="B82" s="389"/>
      <c r="C82" s="390" t="s">
        <v>760</v>
      </c>
      <c r="D82" s="390"/>
      <c r="E82" s="390"/>
      <c r="F82" s="390"/>
      <c r="G82" s="390"/>
      <c r="H82" s="390"/>
      <c r="I82" s="390"/>
    </row>
    <row r="100" spans="1:9">
      <c r="A100" s="391" t="s">
        <v>1028</v>
      </c>
      <c r="B100" s="391"/>
      <c r="C100" s="391"/>
      <c r="D100" s="391"/>
      <c r="E100" s="391"/>
      <c r="F100" s="391"/>
      <c r="G100" s="391"/>
      <c r="H100" s="391"/>
      <c r="I100" s="391"/>
    </row>
    <row r="115" spans="1:9">
      <c r="A115" s="391" t="s">
        <v>1029</v>
      </c>
      <c r="B115" s="391"/>
      <c r="C115" s="391"/>
      <c r="D115" s="391"/>
      <c r="E115" s="391"/>
      <c r="F115" s="391"/>
      <c r="G115" s="391"/>
      <c r="H115" s="391"/>
      <c r="I115" s="391"/>
    </row>
    <row r="128" spans="1:9">
      <c r="A128" s="391" t="s">
        <v>1005</v>
      </c>
      <c r="B128" s="391"/>
      <c r="C128" s="391"/>
      <c r="D128" s="391"/>
      <c r="E128" s="391"/>
      <c r="F128" s="391"/>
      <c r="G128" s="391"/>
      <c r="H128" s="391"/>
      <c r="I128" s="39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58"/>
  <sheetViews>
    <sheetView workbookViewId="0">
      <pane ySplit="3" topLeftCell="A1027" activePane="bottomLeft" state="frozen"/>
      <selection pane="bottomLeft" activeCell="B1038" sqref="B1038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2">
      <c r="A1025" s="225">
        <v>43489</v>
      </c>
      <c r="B1025" s="341">
        <v>6.7923099999999996</v>
      </c>
    </row>
    <row r="1026" spans="1:2">
      <c r="A1026" s="225">
        <v>43490</v>
      </c>
      <c r="B1026" s="341">
        <v>6.7936199999999998</v>
      </c>
    </row>
    <row r="1027" spans="1:2">
      <c r="A1027" s="225">
        <v>43493</v>
      </c>
      <c r="B1027" s="341">
        <v>6.7515000000000001</v>
      </c>
    </row>
    <row r="1028" spans="1:2">
      <c r="A1028" s="225">
        <v>43494</v>
      </c>
      <c r="B1028" s="341">
        <v>6.7548000000000004</v>
      </c>
    </row>
    <row r="1029" spans="1:2">
      <c r="A1029" s="225">
        <v>43495</v>
      </c>
      <c r="B1029" s="341">
        <v>6.7308300000000001</v>
      </c>
    </row>
    <row r="1030" spans="1:2">
      <c r="A1030" s="225">
        <v>43496</v>
      </c>
      <c r="B1030" s="341">
        <v>6.7148899999999996</v>
      </c>
    </row>
    <row r="1031" spans="1:2">
      <c r="A1031" s="225">
        <v>43497</v>
      </c>
      <c r="B1031" s="341">
        <v>6.7418800000000001</v>
      </c>
    </row>
    <row r="1032" spans="1:2">
      <c r="A1032" s="225">
        <v>43508</v>
      </c>
      <c r="B1032" s="341">
        <v>6.7863300000000004</v>
      </c>
    </row>
    <row r="1033" spans="1:2">
      <c r="A1033" s="225">
        <v>43509</v>
      </c>
      <c r="B1033" s="341">
        <v>6.7648900000000003</v>
      </c>
    </row>
    <row r="1034" spans="1:2">
      <c r="A1034" s="225">
        <v>43510</v>
      </c>
      <c r="B1034" s="341">
        <v>6.7776300000000003</v>
      </c>
    </row>
    <row r="1035" spans="1:2">
      <c r="A1035" s="225">
        <v>43511</v>
      </c>
      <c r="B1035" s="341">
        <v>6.7857900000000004</v>
      </c>
    </row>
    <row r="1036" spans="1:2">
      <c r="A1036" s="225">
        <v>43514</v>
      </c>
      <c r="B1036" s="341">
        <v>6.7625000000000002</v>
      </c>
    </row>
    <row r="1037" spans="1:2">
      <c r="A1037" s="225">
        <v>43515</v>
      </c>
      <c r="B1037" s="341">
        <v>6.7800200000000004</v>
      </c>
    </row>
    <row r="1038" spans="1:2">
      <c r="A1038" s="225">
        <v>43517</v>
      </c>
      <c r="B1038" s="341">
        <v>6.7051400000000001</v>
      </c>
    </row>
    <row r="1039" spans="1:2">
      <c r="A1039" s="225"/>
      <c r="B1039" s="341"/>
    </row>
    <row r="1040" spans="1:2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11" activePane="bottomLeft" state="frozen"/>
      <selection pane="bottomLeft" activeCell="B519" sqref="B519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/>
      <c r="B520" s="333"/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62" activePane="bottomLeft" state="frozen"/>
      <selection pane="bottomLeft" activeCell="D374" sqref="D374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/>
      <c r="B376" s="310"/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50" activePane="bottomLeft" state="frozen"/>
      <selection pane="bottomLeft" activeCell="E1252" sqref="E1252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2" t="s">
        <v>749</v>
      </c>
      <c r="B1" s="392"/>
      <c r="C1" s="392"/>
      <c r="D1" s="392"/>
      <c r="E1" s="392"/>
      <c r="F1" s="39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6351.5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52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3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/>
      <c r="B1253" s="47" t="str">
        <f t="shared" ref="B1252:B1254" si="55">+IF(F1253=0,"",C1253/F1253)</f>
        <v/>
      </c>
      <c r="C1253" s="343"/>
      <c r="D1253" s="47"/>
      <c r="E1253" s="267"/>
      <c r="F1253" s="170"/>
      <c r="G1253" s="162"/>
    </row>
    <row r="1254" spans="1:7">
      <c r="A1254" s="225"/>
      <c r="B1254" s="47" t="str">
        <f t="shared" si="55"/>
        <v/>
      </c>
      <c r="C1254" s="343"/>
      <c r="D1254" s="47"/>
      <c r="E1254" s="407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43" activePane="bottomLeft" state="frozen"/>
      <selection pane="bottomLeft" activeCell="D1255" sqref="D1255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5" t="s">
        <v>749</v>
      </c>
      <c r="B1" s="395"/>
      <c r="C1" s="395"/>
      <c r="D1" s="395"/>
      <c r="E1" s="395"/>
      <c r="F1" s="39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51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>+IF(F1247=0,"",C1247/F1247)</f>
        <v>2475.7618493941013</v>
      </c>
      <c r="C1247" s="47">
        <v>16800</v>
      </c>
      <c r="D1247" s="47">
        <f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>+IF(F1248=0,"",C1248/F1248)</f>
        <v>2502.7726432532345</v>
      </c>
      <c r="C1248" s="47">
        <v>16925</v>
      </c>
      <c r="D1248" s="47">
        <f>+B1248/1.17</f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>+IF(F1249=0,"",C1249/F1249)</f>
        <v>2485.2434063616329</v>
      </c>
      <c r="C1249" s="47">
        <v>16850</v>
      </c>
      <c r="D1249" s="47">
        <f>+B1249/1.17</f>
        <v>2124.1396635569513</v>
      </c>
      <c r="E1249" s="47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>+IF(F1250=0,"",C1250/F1250)</f>
        <v>2505.540525626609</v>
      </c>
      <c r="C1250" s="47">
        <v>16800</v>
      </c>
      <c r="D1250" s="47">
        <f>+B1250/1.17</f>
        <v>2141.4876287406914</v>
      </c>
      <c r="E1250" s="47">
        <v>2025</v>
      </c>
      <c r="F1250" s="170">
        <f>USD_CNY!B1038</f>
        <v>6.7051400000000001</v>
      </c>
      <c r="G1250" s="162">
        <f t="shared" si="49"/>
        <v>-50</v>
      </c>
    </row>
    <row r="1251" spans="1:7">
      <c r="A1251" s="225"/>
      <c r="B1251" s="47"/>
      <c r="C1251" s="47"/>
      <c r="D1251" s="47"/>
      <c r="E1251" s="47"/>
      <c r="F1251" s="170"/>
      <c r="G1251" s="162"/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5" activePane="bottomLeft" state="frozen"/>
      <selection pane="bottomLeft" activeCell="E1254" sqref="E1254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396" t="s">
        <v>749</v>
      </c>
      <c r="B1" s="396"/>
      <c r="C1" s="396"/>
      <c r="D1" s="396"/>
      <c r="E1" s="396"/>
      <c r="F1" s="39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51" si="40">+IF(F1204=0,"",C1204/F1204)</f>
        <v>502.68342758347438</v>
      </c>
      <c r="C1204" s="257">
        <v>3489</v>
      </c>
      <c r="D1204" s="20">
        <f t="shared" ref="D1204:D1251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52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257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257">
        <v>3666</v>
      </c>
      <c r="D1248" s="20">
        <f t="shared" si="41"/>
        <v>461.74923381556653</v>
      </c>
      <c r="E1248" s="20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257">
        <v>3701</v>
      </c>
      <c r="D1249" s="20">
        <f t="shared" si="41"/>
        <v>467.76308513831623</v>
      </c>
      <c r="E1249" s="20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257">
        <v>3706</v>
      </c>
      <c r="D1250" s="20">
        <f t="shared" si="41"/>
        <v>467.18466428142801</v>
      </c>
      <c r="E1250" s="20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257">
        <v>3716</v>
      </c>
      <c r="D1251" s="20">
        <f t="shared" si="41"/>
        <v>473.67666835716722</v>
      </c>
      <c r="E1251" s="20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/>
      <c r="B1252" s="20"/>
      <c r="C1252" s="257"/>
      <c r="D1252" s="20"/>
      <c r="E1252" s="20"/>
      <c r="F1252" s="58"/>
      <c r="G1252" s="184"/>
    </row>
    <row r="1253" spans="1:7">
      <c r="A1253" s="224"/>
      <c r="B1253" s="20"/>
      <c r="C1253" s="257"/>
      <c r="D1253" s="20"/>
      <c r="E1253" s="20"/>
      <c r="F1253" s="58"/>
    </row>
    <row r="1254" spans="1:7">
      <c r="A1254" s="224"/>
      <c r="B1254" s="20"/>
      <c r="C1254" s="257"/>
      <c r="D1254" s="20"/>
      <c r="E1254" s="20"/>
      <c r="F1254" s="58"/>
    </row>
    <row r="1255" spans="1:7">
      <c r="A1255" s="224"/>
      <c r="B1255" s="20"/>
      <c r="C1255" s="257"/>
      <c r="D1255" s="20"/>
      <c r="E1255" s="20"/>
      <c r="F1255" s="58"/>
    </row>
    <row r="1256" spans="1:7">
      <c r="A1256" s="224"/>
      <c r="B1256" s="20"/>
      <c r="C1256" s="257"/>
      <c r="D1256" s="20"/>
      <c r="E1256" s="20"/>
      <c r="F1256" s="58"/>
    </row>
    <row r="1257" spans="1:7">
      <c r="A1257" s="224"/>
      <c r="B1257" s="20"/>
      <c r="C1257" s="257"/>
      <c r="D1257" s="20"/>
      <c r="E1257" s="20"/>
      <c r="F1257" s="58"/>
    </row>
    <row r="1258" spans="1:7">
      <c r="A1258" s="224"/>
      <c r="B1258" s="20"/>
      <c r="C1258" s="257"/>
      <c r="D1258" s="20"/>
      <c r="E1258" s="20"/>
      <c r="F1258" s="58"/>
    </row>
    <row r="1259" spans="1:7">
      <c r="A1259" s="224"/>
      <c r="B1259" s="20"/>
      <c r="C1259" s="257"/>
      <c r="D1259" s="20"/>
      <c r="E1259" s="20"/>
      <c r="F1259" s="58"/>
    </row>
    <row r="1260" spans="1:7">
      <c r="A1260" s="224"/>
      <c r="B1260" s="20"/>
      <c r="C1260" s="257"/>
      <c r="D1260" s="20"/>
      <c r="E1260" s="20"/>
      <c r="F1260" s="58"/>
    </row>
    <row r="1261" spans="1:7">
      <c r="A1261" s="224"/>
      <c r="B1261" s="20"/>
      <c r="C1261" s="257"/>
      <c r="D1261" s="20"/>
      <c r="E1261" s="20"/>
      <c r="F1261" s="58"/>
    </row>
    <row r="1262" spans="1:7">
      <c r="A1262" s="224"/>
      <c r="B1262" s="20"/>
      <c r="C1262" s="257"/>
      <c r="D1262" s="20"/>
      <c r="E1262" s="20"/>
      <c r="F1262" s="58"/>
    </row>
    <row r="1263" spans="1:7">
      <c r="A1263" s="224"/>
      <c r="B1263" s="20"/>
      <c r="C1263" s="257"/>
      <c r="D1263" s="20"/>
      <c r="E1263" s="20"/>
      <c r="F1263" s="58"/>
    </row>
    <row r="1264" spans="1:7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9"/>
  <sheetViews>
    <sheetView zoomScale="85" zoomScaleNormal="85" workbookViewId="0">
      <pane ySplit="4" topLeftCell="A1232" activePane="bottomLeft" state="frozen"/>
      <selection pane="bottomLeft" activeCell="F1251" sqref="F1251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399" t="s">
        <v>749</v>
      </c>
      <c r="B1" s="399"/>
      <c r="C1" s="399"/>
      <c r="D1" s="399"/>
      <c r="E1" s="399"/>
      <c r="F1" s="39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2780.1098323115762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8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8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8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258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258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258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258">
        <v>21590</v>
      </c>
      <c r="D1247" s="3">
        <f t="shared" si="38"/>
        <v>2721.6721267771263</v>
      </c>
      <c r="E1247" s="258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258">
        <v>21810</v>
      </c>
      <c r="D1248" s="3">
        <f t="shared" si="38"/>
        <v>2780.1098323115762</v>
      </c>
      <c r="E1248" s="258">
        <v>2711.5</v>
      </c>
      <c r="F1248" s="170">
        <f>USD_CNY!B1038</f>
        <v>6.7051400000000001</v>
      </c>
      <c r="G1248" s="184">
        <f t="shared" si="50"/>
        <v>220</v>
      </c>
    </row>
    <row r="1249" spans="1:1">
      <c r="A1249" s="225"/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6"/>
  <sheetViews>
    <sheetView zoomScale="115" zoomScaleNormal="115" workbookViewId="0">
      <pane ySplit="5" topLeftCell="A783" activePane="bottomLeft" state="frozen"/>
      <selection pane="bottomLeft" activeCell="G793" sqref="G793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5" si="28">+IF(F731=0,"",C731/F731)</f>
        <v>14764.542141360806</v>
      </c>
      <c r="C731" s="288">
        <v>102900</v>
      </c>
      <c r="D731" s="110">
        <f t="shared" ref="D731:D795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5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406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406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404">
        <v>97750</v>
      </c>
      <c r="D792" s="106">
        <f t="shared" si="29"/>
        <v>12312.053356648017</v>
      </c>
      <c r="E792" s="406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404">
        <v>98950</v>
      </c>
      <c r="D793" s="106">
        <f t="shared" si="29"/>
        <v>12506.121933108994</v>
      </c>
      <c r="E793" s="406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404">
        <v>99600</v>
      </c>
      <c r="D794" s="106">
        <f t="shared" si="29"/>
        <v>12555.745429689754</v>
      </c>
      <c r="E794" s="406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404">
        <v>101900</v>
      </c>
      <c r="D795" s="106">
        <f t="shared" si="29"/>
        <v>12989.14222432598</v>
      </c>
      <c r="E795" s="406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/>
      <c r="C796" s="404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20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J118" sqref="J118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20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405">
        <v>2054.5</v>
      </c>
      <c r="D116" s="357">
        <f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405">
        <v>2054</v>
      </c>
      <c r="D117" s="357">
        <f>+IF(ISERROR(B117/1.17),0,B117/1.17)</f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405">
        <v>2056.5</v>
      </c>
      <c r="D118" s="357">
        <f>+IF(ISERROR(B118/1.17),0,B118/1.17)</f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405">
        <v>2133</v>
      </c>
      <c r="D119" s="357">
        <f>+IF(ISERROR(B119/1.17),0,B119/1.17)</f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/>
      <c r="B120" s="357" t="str">
        <f t="shared" ref="B120" si="35">+IF(F120=0,"",C120/F120)</f>
        <v/>
      </c>
      <c r="C120" s="371"/>
      <c r="D120" s="357"/>
      <c r="G120" s="361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tabSelected="1"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B117" sqref="B117:B118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8" si="14">+IF(F54=0,"",C54/F54)</f>
        <v>672.94171664705709</v>
      </c>
      <c r="C54" s="335">
        <v>4690</v>
      </c>
      <c r="D54" s="358">
        <f t="shared" ref="D54:D118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/>
      <c r="B119" s="357"/>
      <c r="C119" s="335"/>
      <c r="D119" s="357"/>
      <c r="E119" s="371"/>
      <c r="F119" s="359"/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2019-02-21T03:51:27Z</dcterms:modified>
</cp:coreProperties>
</file>