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240" i="4" l="1"/>
  <c r="D107" i="16"/>
  <c r="D108" i="16"/>
  <c r="D109" i="16"/>
  <c r="D110" i="16"/>
  <c r="D111" i="16"/>
  <c r="B107" i="16"/>
  <c r="B108" i="16"/>
  <c r="B109" i="16"/>
  <c r="B110" i="16"/>
  <c r="B111" i="16"/>
  <c r="F107" i="16"/>
  <c r="G107" i="16"/>
  <c r="F108" i="16"/>
  <c r="G108" i="16"/>
  <c r="F109" i="16"/>
  <c r="G109" i="16"/>
  <c r="F110" i="16"/>
  <c r="G110" i="16"/>
  <c r="F111" i="16"/>
  <c r="G111" i="16"/>
  <c r="D109" i="15"/>
  <c r="D110" i="15"/>
  <c r="D111" i="15"/>
  <c r="B108" i="15"/>
  <c r="D108" i="15" s="1"/>
  <c r="B109" i="15"/>
  <c r="B110" i="15"/>
  <c r="B111" i="15"/>
  <c r="F108" i="15"/>
  <c r="G108" i="15"/>
  <c r="F109" i="15"/>
  <c r="G109" i="15"/>
  <c r="F110" i="15"/>
  <c r="G110" i="15"/>
  <c r="F111" i="15"/>
  <c r="G111" i="15"/>
  <c r="B784" i="7"/>
  <c r="D784" i="7"/>
  <c r="D1237" i="5"/>
  <c r="D1238" i="5"/>
  <c r="D1239" i="5"/>
  <c r="D1240" i="5"/>
  <c r="D1241" i="5"/>
  <c r="B1237" i="5"/>
  <c r="B1238" i="5"/>
  <c r="B1239" i="5"/>
  <c r="B1240" i="5"/>
  <c r="B1241" i="5"/>
  <c r="F1237" i="5"/>
  <c r="G1237" i="5"/>
  <c r="F1238" i="5"/>
  <c r="G1238" i="5"/>
  <c r="F1239" i="5"/>
  <c r="G1239" i="5"/>
  <c r="F1240" i="5"/>
  <c r="G1240" i="5"/>
  <c r="F1241" i="5"/>
  <c r="G1241" i="5"/>
  <c r="B1240" i="4"/>
  <c r="D1240" i="4" s="1"/>
  <c r="F1240" i="4"/>
  <c r="G1240" i="4"/>
  <c r="F1241" i="4"/>
  <c r="G1241" i="4"/>
  <c r="F1242" i="4"/>
  <c r="G1242" i="4"/>
  <c r="F1243" i="4"/>
  <c r="G1243" i="4"/>
  <c r="F1244" i="4"/>
  <c r="G1244" i="4"/>
  <c r="F1245" i="4"/>
  <c r="G1245" i="4"/>
  <c r="F1246" i="4"/>
  <c r="G1246" i="4"/>
  <c r="D1239" i="3"/>
  <c r="B1239" i="3"/>
  <c r="F1239" i="3"/>
  <c r="G1239" i="3"/>
  <c r="F1240" i="3"/>
  <c r="G1240" i="3"/>
  <c r="F1241" i="3"/>
  <c r="G1241" i="3"/>
  <c r="F1242" i="3"/>
  <c r="G1242" i="3"/>
  <c r="F1243" i="3"/>
  <c r="G1243" i="3"/>
  <c r="D1241" i="2"/>
  <c r="D1242" i="2"/>
  <c r="D1243" i="2"/>
  <c r="D1244" i="2"/>
  <c r="B1241" i="2"/>
  <c r="B1242" i="2"/>
  <c r="B1243" i="2"/>
  <c r="B1244" i="2"/>
  <c r="F1241" i="2"/>
  <c r="G1241" i="2"/>
  <c r="F1242" i="2"/>
  <c r="G1242" i="2"/>
  <c r="F1243" i="2"/>
  <c r="G1243" i="2"/>
  <c r="F1244" i="2"/>
  <c r="G1244" i="2"/>
  <c r="D106" i="15" l="1"/>
  <c r="D107" i="15"/>
  <c r="B106" i="15"/>
  <c r="B107" i="15"/>
  <c r="F106" i="15"/>
  <c r="G106" i="15"/>
  <c r="F107" i="15"/>
  <c r="G107" i="15"/>
  <c r="C106" i="15"/>
  <c r="C782" i="7"/>
  <c r="G783" i="7" s="1"/>
  <c r="D1235" i="5"/>
  <c r="D1236" i="5"/>
  <c r="B1235" i="5"/>
  <c r="B1236" i="5"/>
  <c r="F1235" i="5"/>
  <c r="G1235" i="5"/>
  <c r="F1236" i="5"/>
  <c r="G1236" i="5"/>
  <c r="C1235" i="5"/>
  <c r="D1238" i="4"/>
  <c r="D1239" i="4"/>
  <c r="B1238" i="4"/>
  <c r="B1239" i="4"/>
  <c r="F1238" i="4"/>
  <c r="G1238" i="4"/>
  <c r="F1239" i="4"/>
  <c r="G1239" i="4"/>
  <c r="C1238" i="4"/>
  <c r="D1237" i="3"/>
  <c r="D1238" i="3"/>
  <c r="B1237" i="3"/>
  <c r="B1238" i="3"/>
  <c r="F1237" i="3"/>
  <c r="G1237" i="3"/>
  <c r="F1238" i="3"/>
  <c r="G1238" i="3"/>
  <c r="D1239" i="2"/>
  <c r="D1240" i="2"/>
  <c r="B1239" i="2"/>
  <c r="B1240" i="2"/>
  <c r="F1239" i="2"/>
  <c r="G1239" i="2"/>
  <c r="F1240" i="2"/>
  <c r="G1240" i="2"/>
  <c r="C1239" i="2"/>
  <c r="F105" i="16"/>
  <c r="G105" i="16"/>
  <c r="F106" i="16"/>
  <c r="G106" i="16"/>
  <c r="F782" i="7"/>
  <c r="G782" i="7"/>
  <c r="F783" i="7"/>
  <c r="F784" i="7"/>
  <c r="G784" i="7"/>
  <c r="I5" i="1" l="1"/>
  <c r="B104" i="16"/>
  <c r="D104" i="16" s="1"/>
  <c r="B105" i="16"/>
  <c r="D105" i="16" s="1"/>
  <c r="F104" i="16"/>
  <c r="B106" i="16"/>
  <c r="D106" i="16" s="1"/>
  <c r="C103" i="16"/>
  <c r="G104" i="16" s="1"/>
  <c r="C104" i="15"/>
  <c r="B781" i="7"/>
  <c r="D781" i="7" s="1"/>
  <c r="B782" i="7"/>
  <c r="D782" i="7" s="1"/>
  <c r="F781" i="7"/>
  <c r="G781" i="7"/>
  <c r="B783" i="7"/>
  <c r="D783" i="7" s="1"/>
  <c r="C780" i="7"/>
  <c r="F1234" i="5"/>
  <c r="B1234" i="5"/>
  <c r="D1234" i="5" s="1"/>
  <c r="C1233" i="5"/>
  <c r="G1234" i="5" s="1"/>
  <c r="C1236" i="4"/>
  <c r="F1236" i="3"/>
  <c r="B1236" i="3" s="1"/>
  <c r="D1236" i="3" s="1"/>
  <c r="C1235" i="3"/>
  <c r="G1236" i="3" s="1"/>
  <c r="C1237" i="2"/>
  <c r="E1235" i="4" l="1"/>
  <c r="E1234" i="4" l="1"/>
  <c r="B778" i="7"/>
  <c r="D778" i="7" s="1"/>
  <c r="B780" i="7"/>
  <c r="D780" i="7" s="1"/>
  <c r="F778" i="7"/>
  <c r="G778" i="7"/>
  <c r="F779" i="7"/>
  <c r="B779" i="7" s="1"/>
  <c r="D779" i="7" s="1"/>
  <c r="G779" i="7"/>
  <c r="F780" i="7"/>
  <c r="G780" i="7"/>
  <c r="E1233" i="4" l="1"/>
  <c r="C99" i="16"/>
  <c r="C100" i="15"/>
  <c r="C776" i="7"/>
  <c r="C1229" i="5"/>
  <c r="F1233" i="4"/>
  <c r="B1233" i="4" s="1"/>
  <c r="D1233" i="4" s="1"/>
  <c r="G1233" i="4"/>
  <c r="F1234" i="4"/>
  <c r="B1234" i="4" s="1"/>
  <c r="D1234" i="4" s="1"/>
  <c r="G1234" i="4"/>
  <c r="F1235" i="4"/>
  <c r="B1235" i="4" s="1"/>
  <c r="D1235" i="4" s="1"/>
  <c r="G1235" i="4"/>
  <c r="F1236" i="4"/>
  <c r="B1236" i="4" s="1"/>
  <c r="D1236" i="4" s="1"/>
  <c r="G1236" i="4"/>
  <c r="F1237" i="4"/>
  <c r="B1237" i="4" s="1"/>
  <c r="D1237" i="4" s="1"/>
  <c r="G1237" i="4"/>
  <c r="C1233" i="2"/>
  <c r="E1231" i="4" l="1"/>
  <c r="B100" i="16"/>
  <c r="D100" i="16" s="1"/>
  <c r="F98" i="16"/>
  <c r="B98" i="16" s="1"/>
  <c r="D98" i="16" s="1"/>
  <c r="G98" i="16"/>
  <c r="F99" i="16"/>
  <c r="B99" i="16" s="1"/>
  <c r="D99" i="16" s="1"/>
  <c r="G99" i="16"/>
  <c r="F100" i="16"/>
  <c r="G100" i="16"/>
  <c r="F101" i="16"/>
  <c r="B101" i="16" s="1"/>
  <c r="D101" i="16" s="1"/>
  <c r="G101" i="16"/>
  <c r="F102" i="16"/>
  <c r="B102" i="16" s="1"/>
  <c r="D102" i="16" s="1"/>
  <c r="G102" i="16"/>
  <c r="F103" i="16"/>
  <c r="B103" i="16" s="1"/>
  <c r="D103" i="16" s="1"/>
  <c r="G103" i="16"/>
  <c r="E1230" i="4" l="1"/>
  <c r="B774" i="7"/>
  <c r="D774" i="7" s="1"/>
  <c r="F774" i="7"/>
  <c r="G774" i="7"/>
  <c r="F775" i="7"/>
  <c r="B775" i="7" s="1"/>
  <c r="D775" i="7" s="1"/>
  <c r="G775" i="7"/>
  <c r="F776" i="7"/>
  <c r="B776" i="7" s="1"/>
  <c r="D776" i="7" s="1"/>
  <c r="G776" i="7"/>
  <c r="F777" i="7"/>
  <c r="B777" i="7" s="1"/>
  <c r="D777" i="7" s="1"/>
  <c r="G777" i="7"/>
  <c r="F1227" i="5"/>
  <c r="B1227" i="5" s="1"/>
  <c r="D1227" i="5" s="1"/>
  <c r="G1227" i="5"/>
  <c r="F1228" i="5"/>
  <c r="B1228" i="5" s="1"/>
  <c r="D1228" i="5" s="1"/>
  <c r="G1228" i="5"/>
  <c r="F1229" i="5"/>
  <c r="B1229" i="5" s="1"/>
  <c r="D1229" i="5" s="1"/>
  <c r="G1229" i="5"/>
  <c r="F1230" i="5"/>
  <c r="B1230" i="5" s="1"/>
  <c r="D1230" i="5" s="1"/>
  <c r="G1230" i="5"/>
  <c r="F1231" i="5"/>
  <c r="B1231" i="5" s="1"/>
  <c r="D1231" i="5" s="1"/>
  <c r="G1231" i="5"/>
  <c r="F1232" i="5"/>
  <c r="B1232" i="5" s="1"/>
  <c r="D1232" i="5" s="1"/>
  <c r="G1232" i="5"/>
  <c r="F1233" i="5"/>
  <c r="B1233" i="5" s="1"/>
  <c r="D1233" i="5" s="1"/>
  <c r="G1233" i="5"/>
  <c r="F1230" i="4"/>
  <c r="B1230" i="4" s="1"/>
  <c r="D1230" i="4" s="1"/>
  <c r="G1230" i="4"/>
  <c r="F1231" i="4"/>
  <c r="B1231" i="4" s="1"/>
  <c r="D1231" i="4" s="1"/>
  <c r="G1231" i="4"/>
  <c r="F1232" i="4"/>
  <c r="B1232" i="4" s="1"/>
  <c r="D1232" i="4" s="1"/>
  <c r="G1232" i="4"/>
  <c r="F1229" i="3"/>
  <c r="B1229" i="3" s="1"/>
  <c r="D1229" i="3" s="1"/>
  <c r="G1229" i="3"/>
  <c r="F1230" i="3"/>
  <c r="B1230" i="3" s="1"/>
  <c r="D1230" i="3" s="1"/>
  <c r="G1230" i="3"/>
  <c r="F1231" i="3"/>
  <c r="B1231" i="3" s="1"/>
  <c r="D1231" i="3" s="1"/>
  <c r="G1231" i="3"/>
  <c r="F1232" i="3"/>
  <c r="B1232" i="3" s="1"/>
  <c r="D1232" i="3" s="1"/>
  <c r="G1232" i="3"/>
  <c r="F1233" i="3"/>
  <c r="B1233" i="3" s="1"/>
  <c r="D1233" i="3" s="1"/>
  <c r="G1233" i="3"/>
  <c r="F1234" i="3"/>
  <c r="B1234" i="3" s="1"/>
  <c r="D1234" i="3" s="1"/>
  <c r="G1234" i="3"/>
  <c r="F1235" i="3"/>
  <c r="B1235" i="3" s="1"/>
  <c r="D1235" i="3" s="1"/>
  <c r="G1235" i="3"/>
  <c r="F1231" i="2"/>
  <c r="B1231" i="2" s="1"/>
  <c r="D1231" i="2" s="1"/>
  <c r="G1231" i="2"/>
  <c r="F1232" i="2"/>
  <c r="B1232" i="2" s="1"/>
  <c r="D1232" i="2" s="1"/>
  <c r="G1232" i="2"/>
  <c r="F1233" i="2"/>
  <c r="B1233" i="2" s="1"/>
  <c r="D1233" i="2" s="1"/>
  <c r="G1233" i="2"/>
  <c r="F1234" i="2"/>
  <c r="B1234" i="2" s="1"/>
  <c r="D1234" i="2" s="1"/>
  <c r="G1234" i="2"/>
  <c r="F1235" i="2"/>
  <c r="B1235" i="2" s="1"/>
  <c r="D1235" i="2" s="1"/>
  <c r="G1235" i="2"/>
  <c r="F1236" i="2"/>
  <c r="B1236" i="2" s="1"/>
  <c r="D1236" i="2" s="1"/>
  <c r="G1236" i="2"/>
  <c r="F1237" i="2"/>
  <c r="B1237" i="2" s="1"/>
  <c r="D1237" i="2" s="1"/>
  <c r="G1237" i="2"/>
  <c r="F1238" i="2"/>
  <c r="B1238" i="2" s="1"/>
  <c r="D1238" i="2" s="1"/>
  <c r="G1238" i="2"/>
  <c r="E1229" i="4" l="1"/>
  <c r="C95" i="16"/>
  <c r="C96" i="15"/>
  <c r="G96" i="15" s="1"/>
  <c r="F96" i="15"/>
  <c r="B96" i="15" s="1"/>
  <c r="F97" i="15"/>
  <c r="B97" i="15" s="1"/>
  <c r="D97" i="15" s="1"/>
  <c r="F98" i="15"/>
  <c r="B98" i="15" s="1"/>
  <c r="D98" i="15" s="1"/>
  <c r="G98" i="15"/>
  <c r="F99" i="15"/>
  <c r="B99" i="15" s="1"/>
  <c r="D99" i="15" s="1"/>
  <c r="G99" i="15"/>
  <c r="F100" i="15"/>
  <c r="B100" i="15" s="1"/>
  <c r="D100" i="15" s="1"/>
  <c r="G100" i="15"/>
  <c r="F101" i="15"/>
  <c r="B101" i="15" s="1"/>
  <c r="D101" i="15" s="1"/>
  <c r="G101" i="15"/>
  <c r="F102" i="15"/>
  <c r="B102" i="15" s="1"/>
  <c r="D102" i="15" s="1"/>
  <c r="G102" i="15"/>
  <c r="F103" i="15"/>
  <c r="B103" i="15" s="1"/>
  <c r="D103" i="15" s="1"/>
  <c r="G103" i="15"/>
  <c r="F104" i="15"/>
  <c r="B104" i="15" s="1"/>
  <c r="D104" i="15" s="1"/>
  <c r="G104" i="15"/>
  <c r="F105" i="15"/>
  <c r="B105" i="15" s="1"/>
  <c r="D105" i="15" s="1"/>
  <c r="G105" i="15"/>
  <c r="C772" i="7"/>
  <c r="C1225" i="5"/>
  <c r="C1228" i="4"/>
  <c r="C1227" i="3"/>
  <c r="F1229" i="2"/>
  <c r="F1230" i="2"/>
  <c r="C1229" i="2"/>
  <c r="G97" i="15" l="1"/>
  <c r="E1226" i="4"/>
  <c r="B772" i="7" l="1"/>
  <c r="D772" i="7" s="1"/>
  <c r="B773" i="7"/>
  <c r="D773" i="7" s="1"/>
  <c r="F770" i="7"/>
  <c r="B770" i="7" s="1"/>
  <c r="D770" i="7" s="1"/>
  <c r="G770" i="7"/>
  <c r="F771" i="7"/>
  <c r="B771" i="7" s="1"/>
  <c r="D771" i="7" s="1"/>
  <c r="G771" i="7"/>
  <c r="F772" i="7"/>
  <c r="G772" i="7"/>
  <c r="F773" i="7"/>
  <c r="G773" i="7"/>
  <c r="F1227" i="2"/>
  <c r="G1227" i="2"/>
  <c r="F1228" i="2"/>
  <c r="B1228" i="2" s="1"/>
  <c r="D1228" i="2" s="1"/>
  <c r="G1228" i="2"/>
  <c r="B1229" i="2"/>
  <c r="D1229" i="2" s="1"/>
  <c r="G1229" i="2"/>
  <c r="B1230" i="2"/>
  <c r="D1230" i="2" s="1"/>
  <c r="G1230" i="2"/>
  <c r="B1227" i="2"/>
  <c r="D1227" i="2" s="1"/>
  <c r="E1225" i="4" l="1"/>
  <c r="B92" i="16"/>
  <c r="D92" i="16" s="1"/>
  <c r="F92" i="16"/>
  <c r="G92" i="16"/>
  <c r="F93" i="16"/>
  <c r="B93" i="16" s="1"/>
  <c r="D93" i="16" s="1"/>
  <c r="G93" i="16"/>
  <c r="F94" i="16"/>
  <c r="B94" i="16" s="1"/>
  <c r="D94" i="16" s="1"/>
  <c r="G94" i="16"/>
  <c r="F95" i="16"/>
  <c r="B95" i="16" s="1"/>
  <c r="D95" i="16" s="1"/>
  <c r="G95" i="16"/>
  <c r="F96" i="16"/>
  <c r="B96" i="16" s="1"/>
  <c r="D96" i="16" s="1"/>
  <c r="G96" i="16"/>
  <c r="F97" i="16"/>
  <c r="B97" i="16" s="1"/>
  <c r="D97" i="16" s="1"/>
  <c r="G97" i="16"/>
  <c r="D96" i="15"/>
  <c r="F93" i="15"/>
  <c r="B93" i="15" s="1"/>
  <c r="D93" i="15" s="1"/>
  <c r="G93" i="15"/>
  <c r="F94" i="15"/>
  <c r="B94" i="15" s="1"/>
  <c r="D94" i="15" s="1"/>
  <c r="G94" i="15"/>
  <c r="F95" i="15"/>
  <c r="B95" i="15" s="1"/>
  <c r="D95" i="15" s="1"/>
  <c r="G95" i="15"/>
  <c r="B1222" i="5"/>
  <c r="D1222" i="5" s="1"/>
  <c r="F1222" i="5"/>
  <c r="G1222" i="5"/>
  <c r="F1223" i="5"/>
  <c r="B1223" i="5" s="1"/>
  <c r="D1223" i="5" s="1"/>
  <c r="G1223" i="5"/>
  <c r="F1224" i="5"/>
  <c r="B1224" i="5" s="1"/>
  <c r="D1224" i="5" s="1"/>
  <c r="G1224" i="5"/>
  <c r="F1225" i="5"/>
  <c r="B1225" i="5" s="1"/>
  <c r="D1225" i="5" s="1"/>
  <c r="G1225" i="5"/>
  <c r="F1226" i="5"/>
  <c r="B1226" i="5" s="1"/>
  <c r="D1226" i="5" s="1"/>
  <c r="G1226" i="5"/>
  <c r="B1224" i="3"/>
  <c r="D1224" i="3" s="1"/>
  <c r="F1224" i="3"/>
  <c r="G1224" i="3"/>
  <c r="F1225" i="3"/>
  <c r="B1225" i="3" s="1"/>
  <c r="D1225" i="3" s="1"/>
  <c r="G1225" i="3"/>
  <c r="F1226" i="3"/>
  <c r="B1226" i="3" s="1"/>
  <c r="D1226" i="3" s="1"/>
  <c r="G1226" i="3"/>
  <c r="F1227" i="3"/>
  <c r="B1227" i="3" s="1"/>
  <c r="D1227" i="3" s="1"/>
  <c r="G1227" i="3"/>
  <c r="F1228" i="3"/>
  <c r="B1228" i="3" s="1"/>
  <c r="D1228" i="3" s="1"/>
  <c r="G1228" i="3"/>
  <c r="B1227" i="4"/>
  <c r="D1227" i="4" s="1"/>
  <c r="F1225" i="4"/>
  <c r="B1225" i="4" s="1"/>
  <c r="D1225" i="4" s="1"/>
  <c r="G1225" i="4"/>
  <c r="F1226" i="4"/>
  <c r="B1226" i="4" s="1"/>
  <c r="D1226" i="4" s="1"/>
  <c r="G1226" i="4"/>
  <c r="F1227" i="4"/>
  <c r="G1227" i="4"/>
  <c r="F1228" i="4"/>
  <c r="B1228" i="4" s="1"/>
  <c r="D1228" i="4" s="1"/>
  <c r="G1228" i="4"/>
  <c r="F1229" i="4"/>
  <c r="B1229" i="4" s="1"/>
  <c r="D1229" i="4" s="1"/>
  <c r="G1229" i="4"/>
  <c r="F1226" i="2"/>
  <c r="B1226" i="2" s="1"/>
  <c r="D1226" i="2" s="1"/>
  <c r="G1226" i="2"/>
  <c r="E1224" i="4" l="1"/>
  <c r="F90" i="16"/>
  <c r="B90" i="16" s="1"/>
  <c r="D90" i="16" s="1"/>
  <c r="G90" i="16"/>
  <c r="F91" i="16"/>
  <c r="B91" i="16" s="1"/>
  <c r="D91" i="16" s="1"/>
  <c r="G91" i="16"/>
  <c r="F91" i="15"/>
  <c r="B91" i="15" s="1"/>
  <c r="D91" i="15" s="1"/>
  <c r="G91" i="15"/>
  <c r="F92" i="15"/>
  <c r="B92" i="15" s="1"/>
  <c r="D92" i="15" s="1"/>
  <c r="C91" i="15"/>
  <c r="G92" i="15" s="1"/>
  <c r="B768" i="7"/>
  <c r="D768" i="7" s="1"/>
  <c r="F767" i="7"/>
  <c r="B767" i="7" s="1"/>
  <c r="D767" i="7" s="1"/>
  <c r="G767" i="7"/>
  <c r="F768" i="7"/>
  <c r="F769" i="7"/>
  <c r="B769" i="7" s="1"/>
  <c r="D769" i="7" s="1"/>
  <c r="G769" i="7"/>
  <c r="C767" i="7"/>
  <c r="G768" i="7" s="1"/>
  <c r="B1220" i="5"/>
  <c r="D1220" i="5" s="1"/>
  <c r="F1220" i="5"/>
  <c r="F1221" i="5"/>
  <c r="B1221" i="5" s="1"/>
  <c r="D1221" i="5" s="1"/>
  <c r="C1220" i="5"/>
  <c r="G1221" i="5" s="1"/>
  <c r="F1223" i="4"/>
  <c r="B1223" i="4" s="1"/>
  <c r="D1223" i="4" s="1"/>
  <c r="F1224" i="4"/>
  <c r="B1224" i="4" s="1"/>
  <c r="D1224" i="4" s="1"/>
  <c r="C1223" i="4"/>
  <c r="G1223" i="4" s="1"/>
  <c r="F1222" i="3"/>
  <c r="B1222" i="3" s="1"/>
  <c r="D1222" i="3" s="1"/>
  <c r="G1222" i="3"/>
  <c r="F1223" i="3"/>
  <c r="B1223" i="3" s="1"/>
  <c r="D1223" i="3" s="1"/>
  <c r="G1223" i="3"/>
  <c r="C1222" i="3"/>
  <c r="F1224" i="2"/>
  <c r="B1224" i="2" s="1"/>
  <c r="D1224" i="2" s="1"/>
  <c r="G1224" i="2"/>
  <c r="F1225" i="2"/>
  <c r="B1225" i="2" s="1"/>
  <c r="D1225" i="2" s="1"/>
  <c r="C1224" i="2"/>
  <c r="G1225" i="2" s="1"/>
  <c r="G1220" i="5" l="1"/>
  <c r="G1224" i="4"/>
  <c r="I1112" i="3"/>
  <c r="I1221" i="3"/>
  <c r="I1222" i="3" s="1"/>
  <c r="J1229" i="3"/>
  <c r="J1230" i="3" s="1"/>
  <c r="J1231" i="3" s="1"/>
  <c r="E1222" i="4"/>
  <c r="B90" i="15"/>
  <c r="D90" i="15" s="1"/>
  <c r="F90" i="15"/>
  <c r="C89" i="15"/>
  <c r="G90" i="15" s="1"/>
  <c r="F89" i="16"/>
  <c r="B89" i="16" s="1"/>
  <c r="D89" i="16" s="1"/>
  <c r="C88" i="16"/>
  <c r="G89" i="16" s="1"/>
  <c r="F766" i="7"/>
  <c r="B766" i="7" s="1"/>
  <c r="D766" i="7" s="1"/>
  <c r="C765" i="7"/>
  <c r="G766" i="7" s="1"/>
  <c r="F1219" i="5"/>
  <c r="B1219" i="5" s="1"/>
  <c r="D1219" i="5" s="1"/>
  <c r="C1218" i="5"/>
  <c r="G1219" i="5" s="1"/>
  <c r="F1222" i="4"/>
  <c r="B1222" i="4" s="1"/>
  <c r="D1222" i="4" s="1"/>
  <c r="C1221" i="4"/>
  <c r="G1222" i="4" s="1"/>
  <c r="G1221" i="3"/>
  <c r="C1220" i="3"/>
  <c r="F1221" i="3"/>
  <c r="B1221" i="3" s="1"/>
  <c r="D1221" i="3" s="1"/>
  <c r="F1223" i="2"/>
  <c r="B1223" i="2" s="1"/>
  <c r="D1223" i="2" s="1"/>
  <c r="C1222" i="2"/>
  <c r="G1223" i="2" s="1"/>
  <c r="E1220" i="4" l="1"/>
  <c r="F88" i="15"/>
  <c r="B88" i="15" s="1"/>
  <c r="D88" i="15" s="1"/>
  <c r="G88" i="15"/>
  <c r="F89" i="15"/>
  <c r="B89" i="15" s="1"/>
  <c r="D89" i="15" s="1"/>
  <c r="G89" i="15"/>
  <c r="F1217" i="5"/>
  <c r="B1217" i="5" s="1"/>
  <c r="D1217" i="5" s="1"/>
  <c r="G1217" i="5"/>
  <c r="F1218" i="5"/>
  <c r="B1218" i="5" s="1"/>
  <c r="D1218" i="5" s="1"/>
  <c r="G1218" i="5"/>
  <c r="B1220" i="4"/>
  <c r="D1220" i="4" s="1"/>
  <c r="B1221" i="4"/>
  <c r="D1221" i="4" s="1"/>
  <c r="F1220" i="4"/>
  <c r="G1220" i="4"/>
  <c r="F1221" i="4"/>
  <c r="G1221" i="4"/>
  <c r="E1219" i="4" l="1"/>
  <c r="C85" i="16"/>
  <c r="F87" i="15"/>
  <c r="G87" i="15"/>
  <c r="B87" i="15"/>
  <c r="D87" i="15" s="1"/>
  <c r="C86" i="15"/>
  <c r="C762" i="7"/>
  <c r="F1216" i="5"/>
  <c r="B1216" i="5" s="1"/>
  <c r="D1216" i="5" s="1"/>
  <c r="C1215" i="5"/>
  <c r="G1216" i="5" s="1"/>
  <c r="C1217" i="3"/>
  <c r="C1219" i="2"/>
  <c r="E1217" i="4" l="1"/>
  <c r="B86" i="16"/>
  <c r="D86" i="16" s="1"/>
  <c r="F84" i="16"/>
  <c r="B84" i="16" s="1"/>
  <c r="D84" i="16" s="1"/>
  <c r="G84" i="16"/>
  <c r="F85" i="16"/>
  <c r="B85" i="16" s="1"/>
  <c r="D85" i="16" s="1"/>
  <c r="G85" i="16"/>
  <c r="F86" i="16"/>
  <c r="G86" i="16"/>
  <c r="F87" i="16"/>
  <c r="B87" i="16" s="1"/>
  <c r="D87" i="16" s="1"/>
  <c r="G87" i="16"/>
  <c r="F88" i="16"/>
  <c r="B88" i="16" s="1"/>
  <c r="D88" i="16" s="1"/>
  <c r="G88" i="16"/>
  <c r="F761" i="7"/>
  <c r="B761" i="7" s="1"/>
  <c r="D761" i="7" s="1"/>
  <c r="G761" i="7"/>
  <c r="F762" i="7"/>
  <c r="B762" i="7" s="1"/>
  <c r="D762" i="7" s="1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F1216" i="3"/>
  <c r="B1216" i="3" s="1"/>
  <c r="D1216" i="3" s="1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F1218" i="2"/>
  <c r="B1218" i="2" s="1"/>
  <c r="D1218" i="2" s="1"/>
  <c r="G1218" i="2"/>
  <c r="F1219" i="2"/>
  <c r="B1219" i="2" s="1"/>
  <c r="D1219" i="2" s="1"/>
  <c r="G1219" i="2"/>
  <c r="F1220" i="2"/>
  <c r="B1220" i="2" s="1"/>
  <c r="D1220" i="2" s="1"/>
  <c r="G1220" i="2"/>
  <c r="F1221" i="2"/>
  <c r="B1221" i="2" s="1"/>
  <c r="D1221" i="2" s="1"/>
  <c r="G1221" i="2"/>
  <c r="F1222" i="2"/>
  <c r="B1222" i="2" s="1"/>
  <c r="D1222" i="2" s="1"/>
  <c r="G1222" i="2"/>
  <c r="E1216" i="4" l="1"/>
  <c r="F83" i="16"/>
  <c r="B83" i="16" s="1"/>
  <c r="D83" i="16" s="1"/>
  <c r="G83" i="16"/>
  <c r="F84" i="15"/>
  <c r="B84" i="15" s="1"/>
  <c r="D84" i="15" s="1"/>
  <c r="G84" i="15"/>
  <c r="F85" i="15"/>
  <c r="B85" i="15" s="1"/>
  <c r="D85" i="15" s="1"/>
  <c r="G85" i="15"/>
  <c r="F86" i="15"/>
  <c r="B86" i="15" s="1"/>
  <c r="D86" i="15" s="1"/>
  <c r="G86" i="15"/>
  <c r="F760" i="7"/>
  <c r="B760" i="7" s="1"/>
  <c r="D760" i="7" s="1"/>
  <c r="G760" i="7"/>
  <c r="F1213" i="5"/>
  <c r="B1213" i="5" s="1"/>
  <c r="D1213" i="5" s="1"/>
  <c r="G1213" i="5"/>
  <c r="F1214" i="5"/>
  <c r="B1214" i="5" s="1"/>
  <c r="D1214" i="5" s="1"/>
  <c r="G1214" i="5"/>
  <c r="F1215" i="5"/>
  <c r="B1215" i="5" s="1"/>
  <c r="D1215" i="5" s="1"/>
  <c r="G1215" i="5"/>
  <c r="F1216" i="4"/>
  <c r="B1216" i="4" s="1"/>
  <c r="D1216" i="4" s="1"/>
  <c r="G1216" i="4"/>
  <c r="F1217" i="4"/>
  <c r="B1217" i="4" s="1"/>
  <c r="D1217" i="4" s="1"/>
  <c r="G1217" i="4"/>
  <c r="F1218" i="4"/>
  <c r="B1218" i="4" s="1"/>
  <c r="D1218" i="4" s="1"/>
  <c r="G1218" i="4"/>
  <c r="F1219" i="4"/>
  <c r="B1219" i="4" s="1"/>
  <c r="D1219" i="4" s="1"/>
  <c r="G1219" i="4"/>
  <c r="G1215" i="3"/>
  <c r="F1217" i="2"/>
  <c r="B1217" i="2" s="1"/>
  <c r="D1217" i="2" s="1"/>
  <c r="G1217" i="2"/>
  <c r="E1214" i="4" l="1"/>
  <c r="E1215" i="4"/>
  <c r="B82" i="16"/>
  <c r="D82" i="16" s="1"/>
  <c r="C81" i="16"/>
  <c r="G81" i="16" s="1"/>
  <c r="F81" i="16"/>
  <c r="B81" i="16" s="1"/>
  <c r="D81" i="16" s="1"/>
  <c r="F82" i="16"/>
  <c r="C82" i="15"/>
  <c r="G82" i="15" s="1"/>
  <c r="F82" i="15"/>
  <c r="B82" i="15" s="1"/>
  <c r="D82" i="15" s="1"/>
  <c r="F83" i="15"/>
  <c r="B83" i="15" s="1"/>
  <c r="D83" i="15" s="1"/>
  <c r="C758" i="7"/>
  <c r="F758" i="7"/>
  <c r="B758" i="7" s="1"/>
  <c r="D758" i="7" s="1"/>
  <c r="F759" i="7"/>
  <c r="B759" i="7" s="1"/>
  <c r="D759" i="7" s="1"/>
  <c r="G759" i="7"/>
  <c r="G758" i="7"/>
  <c r="F1211" i="5"/>
  <c r="B1211" i="5" s="1"/>
  <c r="D1211" i="5" s="1"/>
  <c r="F1212" i="5"/>
  <c r="B1212" i="5" s="1"/>
  <c r="D1212" i="5" s="1"/>
  <c r="C1211" i="5"/>
  <c r="G1212" i="5" s="1"/>
  <c r="F1214" i="4"/>
  <c r="B1214" i="4" s="1"/>
  <c r="D1214" i="4" s="1"/>
  <c r="F1215" i="4"/>
  <c r="B1215" i="4" s="1"/>
  <c r="D1215" i="4" s="1"/>
  <c r="G1215" i="4"/>
  <c r="G1214" i="4"/>
  <c r="C1214" i="4"/>
  <c r="B1213" i="3"/>
  <c r="D1213" i="3" s="1"/>
  <c r="B1214" i="3"/>
  <c r="D1214" i="3" s="1"/>
  <c r="G1214" i="3"/>
  <c r="G1213" i="3"/>
  <c r="C1215" i="2"/>
  <c r="G1215" i="2" s="1"/>
  <c r="F1213" i="3"/>
  <c r="F1214" i="3"/>
  <c r="F1215" i="3"/>
  <c r="B1215" i="3" s="1"/>
  <c r="D1215" i="3" s="1"/>
  <c r="F1215" i="2"/>
  <c r="B1215" i="2" s="1"/>
  <c r="D1215" i="2" s="1"/>
  <c r="F1216" i="2"/>
  <c r="B1216" i="2" s="1"/>
  <c r="D1216" i="2" s="1"/>
  <c r="G1211" i="5" l="1"/>
  <c r="G1216" i="2"/>
  <c r="G82" i="16"/>
  <c r="G83" i="15"/>
  <c r="E1213" i="4"/>
  <c r="E1212" i="4" l="1"/>
  <c r="D16" i="1" l="1"/>
  <c r="E1211" i="4"/>
  <c r="E1210" i="4" l="1"/>
  <c r="E1209" i="4" l="1"/>
  <c r="B78" i="16"/>
  <c r="D78" i="16" s="1"/>
  <c r="F76" i="16"/>
  <c r="B76" i="16" s="1"/>
  <c r="D76" i="16" s="1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B80" i="16" s="1"/>
  <c r="D80" i="16" s="1"/>
  <c r="G80" i="16"/>
  <c r="F77" i="15"/>
  <c r="B77" i="15" s="1"/>
  <c r="D77" i="15" s="1"/>
  <c r="G77" i="15"/>
  <c r="F78" i="15"/>
  <c r="B78" i="15" s="1"/>
  <c r="D78" i="15" s="1"/>
  <c r="G78" i="15"/>
  <c r="F79" i="15"/>
  <c r="B79" i="15" s="1"/>
  <c r="D79" i="15" s="1"/>
  <c r="G79" i="15"/>
  <c r="F80" i="15"/>
  <c r="B80" i="15" s="1"/>
  <c r="D80" i="15" s="1"/>
  <c r="G80" i="15"/>
  <c r="F81" i="15"/>
  <c r="B81" i="15" s="1"/>
  <c r="D81" i="15" s="1"/>
  <c r="G81" i="15"/>
  <c r="F753" i="7"/>
  <c r="B753" i="7" s="1"/>
  <c r="D753" i="7" s="1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B1210" i="4"/>
  <c r="D1210" i="4" s="1"/>
  <c r="F1209" i="4"/>
  <c r="B1209" i="4" s="1"/>
  <c r="D1209" i="4" s="1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B1213" i="4" s="1"/>
  <c r="D1213" i="4" s="1"/>
  <c r="F1208" i="3"/>
  <c r="B1208" i="3" s="1"/>
  <c r="D1208" i="3" s="1"/>
  <c r="G1208" i="3"/>
  <c r="F1209" i="3"/>
  <c r="B1209" i="3" s="1"/>
  <c r="D1209" i="3" s="1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F1210" i="2"/>
  <c r="B1210" i="2" s="1"/>
  <c r="D1210" i="2" s="1"/>
  <c r="G1210" i="2"/>
  <c r="F1211" i="2"/>
  <c r="B1211" i="2" s="1"/>
  <c r="D1211" i="2" s="1"/>
  <c r="G1211" i="2"/>
  <c r="F1212" i="2"/>
  <c r="B1212" i="2" s="1"/>
  <c r="D1212" i="2" s="1"/>
  <c r="G1212" i="2"/>
  <c r="F1213" i="2"/>
  <c r="B1213" i="2" s="1"/>
  <c r="D1213" i="2" s="1"/>
  <c r="G1213" i="2"/>
  <c r="F1214" i="2"/>
  <c r="B1214" i="2" s="1"/>
  <c r="D1214" i="2" s="1"/>
  <c r="E1208" i="4" l="1"/>
  <c r="D21" i="14"/>
  <c r="F15" i="14"/>
  <c r="F16" i="14"/>
  <c r="F17" i="14"/>
  <c r="F18" i="14"/>
  <c r="F19" i="14"/>
  <c r="F20" i="14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F752" i="7"/>
  <c r="B752" i="7" s="1"/>
  <c r="D752" i="7" s="1"/>
  <c r="G752" i="7"/>
  <c r="D1205" i="5"/>
  <c r="F1205" i="5"/>
  <c r="G1205" i="5"/>
  <c r="F1206" i="5"/>
  <c r="B1206" i="5" s="1"/>
  <c r="D1206" i="5" s="1"/>
  <c r="G1206" i="5"/>
  <c r="F1207" i="5"/>
  <c r="B1207" i="5" s="1"/>
  <c r="D1207" i="5" s="1"/>
  <c r="G1207" i="5"/>
  <c r="F1208" i="5"/>
  <c r="B1208" i="5" s="1"/>
  <c r="D1208" i="5" s="1"/>
  <c r="G1208" i="5"/>
  <c r="F1209" i="5"/>
  <c r="B1209" i="5" s="1"/>
  <c r="D1209" i="5" s="1"/>
  <c r="G1209" i="5"/>
  <c r="F1210" i="5"/>
  <c r="B1210" i="5" s="1"/>
  <c r="D1210" i="5" s="1"/>
  <c r="B1205" i="5"/>
  <c r="D13" i="1" l="1"/>
  <c r="D12" i="1"/>
  <c r="D11" i="1"/>
  <c r="F14" i="14"/>
  <c r="B14" i="14" s="1"/>
  <c r="D14" i="14" s="1"/>
  <c r="F15" i="12"/>
  <c r="F751" i="7"/>
  <c r="B751" i="7" s="1"/>
  <c r="D751" i="7" s="1"/>
  <c r="B15" i="12"/>
  <c r="D15" i="12" s="1"/>
  <c r="E1207" i="4"/>
  <c r="E1206" i="4" l="1"/>
  <c r="F1205" i="3"/>
  <c r="B1205" i="3" s="1"/>
  <c r="D1205" i="3" s="1"/>
  <c r="G1205" i="3"/>
  <c r="F1206" i="3"/>
  <c r="B1206" i="3" s="1"/>
  <c r="D1206" i="3" s="1"/>
  <c r="G1206" i="3"/>
  <c r="F1207" i="3"/>
  <c r="B1207" i="3" s="1"/>
  <c r="D1207" i="3" s="1"/>
  <c r="G1207" i="3"/>
  <c r="F1207" i="2"/>
  <c r="B1207" i="2" s="1"/>
  <c r="D1207" i="2" s="1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F72" i="16"/>
  <c r="B72" i="16" s="1"/>
  <c r="D72" i="16" s="1"/>
  <c r="F73" i="16"/>
  <c r="B73" i="16" s="1"/>
  <c r="D73" i="16" s="1"/>
  <c r="G73" i="16"/>
  <c r="F74" i="16"/>
  <c r="B74" i="16" s="1"/>
  <c r="D74" i="16" s="1"/>
  <c r="G74" i="16"/>
  <c r="F75" i="16"/>
  <c r="B75" i="16" s="1"/>
  <c r="D75" i="16" s="1"/>
  <c r="G75" i="16"/>
  <c r="F73" i="15"/>
  <c r="B73" i="15" s="1"/>
  <c r="D73" i="15" s="1"/>
  <c r="G73" i="15"/>
  <c r="F74" i="15"/>
  <c r="B74" i="15" s="1"/>
  <c r="D74" i="15" s="1"/>
  <c r="G74" i="15"/>
  <c r="F75" i="15"/>
  <c r="B75" i="15" s="1"/>
  <c r="D75" i="15" s="1"/>
  <c r="G75" i="15"/>
  <c r="F76" i="15"/>
  <c r="B76" i="15" s="1"/>
  <c r="D76" i="15" s="1"/>
  <c r="G76" i="15"/>
  <c r="C748" i="7"/>
  <c r="F749" i="7"/>
  <c r="B749" i="7" s="1"/>
  <c r="D749" i="7" s="1"/>
  <c r="G749" i="7"/>
  <c r="F750" i="7"/>
  <c r="B750" i="7" s="1"/>
  <c r="D750" i="7" s="1"/>
  <c r="G750" i="7"/>
  <c r="G751" i="7"/>
  <c r="F1202" i="5"/>
  <c r="B1202" i="5" s="1"/>
  <c r="D1202" i="5" s="1"/>
  <c r="G1202" i="5"/>
  <c r="F1203" i="5"/>
  <c r="B1203" i="5" s="1"/>
  <c r="D1203" i="5" s="1"/>
  <c r="G1203" i="5"/>
  <c r="F1204" i="5"/>
  <c r="B1204" i="5" s="1"/>
  <c r="D1204" i="5" s="1"/>
  <c r="G1204" i="5"/>
  <c r="F1205" i="4"/>
  <c r="B1205" i="4" s="1"/>
  <c r="D1205" i="4" s="1"/>
  <c r="G1205" i="4"/>
  <c r="F1206" i="4"/>
  <c r="B1206" i="4" s="1"/>
  <c r="D1206" i="4" s="1"/>
  <c r="G1206" i="4"/>
  <c r="F1207" i="4"/>
  <c r="B1207" i="4" s="1"/>
  <c r="D1207" i="4" s="1"/>
  <c r="G1207" i="4"/>
  <c r="F1208" i="4"/>
  <c r="B1208" i="4" s="1"/>
  <c r="D1208" i="4" s="1"/>
  <c r="G1208" i="4"/>
  <c r="F1204" i="3"/>
  <c r="B1204" i="3" s="1"/>
  <c r="D1204" i="3" s="1"/>
  <c r="G1204" i="3"/>
  <c r="C1205" i="2"/>
  <c r="G1206" i="2" s="1"/>
  <c r="F1206" i="2"/>
  <c r="B1206" i="2" s="1"/>
  <c r="D1206" i="2" s="1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G1205" i="2"/>
  <c r="F1205" i="2"/>
  <c r="F1204" i="2"/>
  <c r="B1204" i="2" s="1"/>
  <c r="D1204" i="2" s="1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F72" i="15"/>
  <c r="B72" i="15" s="1"/>
  <c r="D72" i="15" s="1"/>
  <c r="F71" i="15"/>
  <c r="B71" i="15" s="1"/>
  <c r="D71" i="15" s="1"/>
  <c r="F71" i="16"/>
  <c r="F70" i="16"/>
  <c r="E1202" i="4" l="1"/>
  <c r="E1201" i="4" l="1"/>
  <c r="F68" i="16"/>
  <c r="B68" i="16" s="1"/>
  <c r="D68" i="16" s="1"/>
  <c r="G68" i="16"/>
  <c r="F69" i="16"/>
  <c r="B69" i="16" s="1"/>
  <c r="D69" i="16" s="1"/>
  <c r="G69" i="16"/>
  <c r="B69" i="15"/>
  <c r="D69" i="15" s="1"/>
  <c r="F69" i="15"/>
  <c r="G69" i="15"/>
  <c r="F70" i="15"/>
  <c r="B70" i="15" s="1"/>
  <c r="D70" i="15" s="1"/>
  <c r="G70" i="15"/>
  <c r="F745" i="7"/>
  <c r="B745" i="7" s="1"/>
  <c r="D745" i="7" s="1"/>
  <c r="F746" i="7"/>
  <c r="B746" i="7" s="1"/>
  <c r="D746" i="7" s="1"/>
  <c r="B1198" i="5"/>
  <c r="D1198" i="5" s="1"/>
  <c r="F1198" i="5"/>
  <c r="G1198" i="5"/>
  <c r="F1199" i="5"/>
  <c r="B1199" i="5" s="1"/>
  <c r="D1199" i="5" s="1"/>
  <c r="G1199" i="5"/>
  <c r="F1201" i="4"/>
  <c r="B1201" i="4" s="1"/>
  <c r="D1201" i="4" s="1"/>
  <c r="G1201" i="4"/>
  <c r="F1202" i="4"/>
  <c r="B1202" i="4" s="1"/>
  <c r="D1202" i="4" s="1"/>
  <c r="G1202" i="4"/>
  <c r="F1200" i="3"/>
  <c r="B1200" i="3" s="1"/>
  <c r="D1200" i="3" s="1"/>
  <c r="G1200" i="3"/>
  <c r="F1201" i="3"/>
  <c r="B1201" i="3" s="1"/>
  <c r="D1201" i="3" s="1"/>
  <c r="G1201" i="3"/>
  <c r="F1202" i="2"/>
  <c r="B1202" i="2" s="1"/>
  <c r="D1202" i="2" s="1"/>
  <c r="G1202" i="2"/>
  <c r="F1203" i="2"/>
  <c r="B1203" i="2" s="1"/>
  <c r="D1203" i="2" s="1"/>
  <c r="G1203" i="2"/>
  <c r="E1200" i="4" l="1"/>
  <c r="F67" i="16"/>
  <c r="B67" i="16" s="1"/>
  <c r="D67" i="16" s="1"/>
  <c r="F66" i="16"/>
  <c r="C66" i="16"/>
  <c r="G67" i="16" s="1"/>
  <c r="B68" i="15"/>
  <c r="D68" i="15" s="1"/>
  <c r="F68" i="15"/>
  <c r="F67" i="15"/>
  <c r="C67" i="15"/>
  <c r="G68" i="15" s="1"/>
  <c r="F744" i="7"/>
  <c r="B744" i="7" s="1"/>
  <c r="D744" i="7" s="1"/>
  <c r="F743" i="7"/>
  <c r="C743" i="7"/>
  <c r="D1197" i="5"/>
  <c r="F1197" i="5"/>
  <c r="B1197" i="5" s="1"/>
  <c r="F1196" i="5"/>
  <c r="C1196" i="5"/>
  <c r="G1197" i="5" s="1"/>
  <c r="F1200" i="4"/>
  <c r="B1200" i="4" s="1"/>
  <c r="D1200" i="4" s="1"/>
  <c r="F1199" i="4"/>
  <c r="C1199" i="4"/>
  <c r="G1200" i="4" s="1"/>
  <c r="F1199" i="3"/>
  <c r="B1199" i="3" s="1"/>
  <c r="D1199" i="3" s="1"/>
  <c r="F1198" i="3"/>
  <c r="F1201" i="2"/>
  <c r="B1201" i="2" s="1"/>
  <c r="D1201" i="2" s="1"/>
  <c r="F1200" i="2"/>
  <c r="G1199" i="3"/>
  <c r="C1198" i="3"/>
  <c r="C1200" i="2"/>
  <c r="G1201" i="2" s="1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5" i="3"/>
  <c r="D1195" i="3" s="1"/>
  <c r="F1193" i="3"/>
  <c r="G1193" i="3"/>
  <c r="F1194" i="3"/>
  <c r="B1194" i="3" s="1"/>
  <c r="D1194" i="3" s="1"/>
  <c r="G1194" i="3"/>
  <c r="F1195" i="3"/>
  <c r="C1194" i="3"/>
  <c r="G1195" i="3" s="1"/>
  <c r="F1196" i="2"/>
  <c r="F1197" i="2"/>
  <c r="B1197" i="2" s="1"/>
  <c r="D1197" i="2" s="1"/>
  <c r="C1196" i="2"/>
  <c r="G1196" i="2" s="1"/>
  <c r="B739" i="7" l="1"/>
  <c r="D739" i="7" s="1"/>
  <c r="G1197" i="2"/>
  <c r="B1196" i="2"/>
  <c r="D1196" i="2" s="1"/>
  <c r="G64" i="15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F58" i="15"/>
  <c r="B58" i="15" s="1"/>
  <c r="D58" i="15" s="1"/>
  <c r="G58" i="15"/>
  <c r="F59" i="15"/>
  <c r="B59" i="15" s="1"/>
  <c r="D59" i="15" s="1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F1191" i="2"/>
  <c r="B1191" i="2" s="1"/>
  <c r="D1191" i="2" s="1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B1140" i="5" s="1"/>
  <c r="D1140" i="5" s="1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 s="1"/>
  <c r="B1111" i="5"/>
  <c r="D1111" i="5" s="1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D1107" i="5" s="1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D1105" i="5" s="1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 s="1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 s="1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 s="1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 s="1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 s="1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 s="1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 s="1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 s="1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 s="1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D1054" i="5" s="1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D1049" i="5" s="1"/>
  <c r="G1049" i="5"/>
  <c r="G1052" i="3"/>
  <c r="G1051" i="4"/>
  <c r="G1052" i="4"/>
  <c r="B1052" i="4"/>
  <c r="D1052" i="4" s="1"/>
  <c r="B1051" i="3"/>
  <c r="D1051" i="3" s="1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 s="1"/>
  <c r="B586" i="7"/>
  <c r="G1040" i="4"/>
  <c r="B1042" i="4"/>
  <c r="D1042" i="4" s="1"/>
  <c r="G1040" i="3"/>
  <c r="G1041" i="3"/>
  <c r="B1041" i="3"/>
  <c r="D1041" i="3" s="1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D1035" i="5" s="1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 s="1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D1027" i="5" s="1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B1026" i="3"/>
  <c r="D1026" i="3" s="1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D1021" i="5" s="1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 s="1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D999" i="5" s="1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D991" i="5" s="1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D987" i="5" s="1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 s="1"/>
  <c r="G978" i="2"/>
  <c r="G979" i="2"/>
  <c r="B978" i="2"/>
  <c r="D978" i="2" s="1"/>
  <c r="B521" i="7"/>
  <c r="B974" i="5"/>
  <c r="B977" i="4"/>
  <c r="D977" i="4" s="1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 s="1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 s="1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 s="1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 s="1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 s="1"/>
  <c r="B950" i="5"/>
  <c r="D950" i="5" s="1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 s="1"/>
  <c r="B499" i="7"/>
  <c r="B500" i="7"/>
  <c r="D500" i="7" s="1"/>
  <c r="B501" i="7"/>
  <c r="B502" i="7"/>
  <c r="D502" i="7" s="1"/>
  <c r="B949" i="5"/>
  <c r="D949" i="5" s="1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D944" i="5" s="1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D938" i="5" s="1"/>
  <c r="B941" i="4"/>
  <c r="D941" i="4" s="1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 s="1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 s="1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D919" i="5" s="1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 s="1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D459" i="7" s="1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D456" i="7" s="1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 s="1"/>
  <c r="B908" i="2"/>
  <c r="D908" i="2" s="1"/>
  <c r="B451" i="7"/>
  <c r="D451" i="7" s="1"/>
  <c r="B904" i="5"/>
  <c r="D904" i="5" s="1"/>
  <c r="B907" i="4"/>
  <c r="D907" i="4" s="1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 s="1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 s="1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 s="1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D890" i="5" s="1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 s="1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 s="1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 s="1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 s="1"/>
  <c r="B874" i="5"/>
  <c r="D874" i="5" s="1"/>
  <c r="B876" i="5"/>
  <c r="D876" i="5" s="1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 s="1"/>
  <c r="B429" i="7"/>
  <c r="D429" i="7"/>
  <c r="B430" i="7"/>
  <c r="D430" i="7" s="1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 s="1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7" i="5"/>
  <c r="D913" i="5"/>
  <c r="D914" i="5"/>
  <c r="D929" i="5"/>
  <c r="D931" i="5"/>
  <c r="D937" i="5"/>
  <c r="D941" i="5"/>
  <c r="D942" i="5"/>
  <c r="D943" i="5"/>
  <c r="D945" i="5"/>
  <c r="D948" i="5"/>
  <c r="D951" i="5"/>
  <c r="D953" i="5"/>
  <c r="D955" i="5"/>
  <c r="D956" i="5"/>
  <c r="D962" i="5"/>
  <c r="D963" i="5"/>
  <c r="D971" i="5"/>
  <c r="D974" i="5"/>
  <c r="D977" i="5"/>
  <c r="D982" i="5"/>
  <c r="D985" i="5"/>
  <c r="D993" i="5"/>
  <c r="D997" i="5"/>
  <c r="D998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2" i="5"/>
  <c r="D1023" i="5"/>
  <c r="D1024" i="5"/>
  <c r="D1029" i="5"/>
  <c r="D1031" i="5"/>
  <c r="D1032" i="5"/>
  <c r="D1033" i="5"/>
  <c r="D1034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51" i="5"/>
  <c r="D1052" i="5"/>
  <c r="D1053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E873" i="2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<sst xmlns="http://schemas.openxmlformats.org/spreadsheetml/2006/main" count="4574" uniqueCount="1033">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</sst>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3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164" fontId="30" fillId="0" borderId="3" xfId="1" applyFont="1" applyBorder="1" applyAlignment="1">
      <alignment vertical="center"/>
    </xf>
    <xf numFmtId="169" fontId="30" fillId="0" borderId="0" xfId="0" applyNumberFormat="1" applyFont="1" applyAlignment="1">
      <alignment vertical="center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Cu!$A$760:$A$1241</c:f>
              <c:numCache>
                <c:formatCode>yyyy\.mm\.dd</c:formatCode>
                <c:ptCount val="263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  <c:pt idx="243">
                  <c:v>43459</c:v>
                </c:pt>
                <c:pt idx="244">
                  <c:v>43460</c:v>
                </c:pt>
                <c:pt idx="245">
                  <c:v>43461</c:v>
                </c:pt>
                <c:pt idx="246">
                  <c:v>43462</c:v>
                </c:pt>
                <c:pt idx="247">
                  <c:v>43467</c:v>
                </c:pt>
                <c:pt idx="248">
                  <c:v>43468</c:v>
                </c:pt>
                <c:pt idx="249">
                  <c:v>43469</c:v>
                </c:pt>
                <c:pt idx="250">
                  <c:v>43472</c:v>
                </c:pt>
                <c:pt idx="251">
                  <c:v>43473</c:v>
                </c:pt>
                <c:pt idx="252">
                  <c:v>43474</c:v>
                </c:pt>
                <c:pt idx="253">
                  <c:v>43475</c:v>
                </c:pt>
                <c:pt idx="254">
                  <c:v>43480</c:v>
                </c:pt>
                <c:pt idx="255">
                  <c:v>43481</c:v>
                </c:pt>
                <c:pt idx="256">
                  <c:v>43482</c:v>
                </c:pt>
                <c:pt idx="257">
                  <c:v>43483</c:v>
                </c:pt>
                <c:pt idx="258">
                  <c:v>43486</c:v>
                </c:pt>
                <c:pt idx="259">
                  <c:v>43487</c:v>
                </c:pt>
                <c:pt idx="260">
                  <c:v>43489</c:v>
                </c:pt>
                <c:pt idx="261">
                  <c:v>43490</c:v>
                </c:pt>
                <c:pt idx="262">
                  <c:v>43493</c:v>
                </c:pt>
              </c:numCache>
            </c:numRef>
          </c:cat>
          <c:val>
            <c:numRef>
              <c:f>Cu!$B$979:$B$1241</c:f>
              <c:numCache>
                <c:formatCode>_(* #,##0.00_);_(* \(#,##0.00\);_(* "-"??_);_(@_)</c:formatCode>
                <c:ptCount val="263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  <c:pt idx="243">
                  <c:v>6945.7644185914914</c:v>
                </c:pt>
                <c:pt idx="244">
                  <c:v>6941.0319410319416</c:v>
                </c:pt>
                <c:pt idx="245">
                  <c:v>7038.5947191673267</c:v>
                </c:pt>
                <c:pt idx="246">
                  <c:v>7017.4008839422022</c:v>
                </c:pt>
                <c:pt idx="247">
                  <c:v>6988.0184600154316</c:v>
                </c:pt>
                <c:pt idx="248">
                  <c:v>6893.7733519300382</c:v>
                </c:pt>
                <c:pt idx="249">
                  <c:v>6808.6566790857023</c:v>
                </c:pt>
                <c:pt idx="250">
                  <c:v>6920.042190404597</c:v>
                </c:pt>
                <c:pt idx="251">
                  <c:v>6933.6901958263452</c:v>
                </c:pt>
                <c:pt idx="252">
                  <c:v>6948.9944971318255</c:v>
                </c:pt>
                <c:pt idx="253">
                  <c:v>6960.7884880509646</c:v>
                </c:pt>
                <c:pt idx="254">
                  <c:v>6957.3537654301817</c:v>
                </c:pt>
                <c:pt idx="255">
                  <c:v>6973.4306827997079</c:v>
                </c:pt>
                <c:pt idx="256">
                  <c:v>7018.2705821436493</c:v>
                </c:pt>
                <c:pt idx="257">
                  <c:v>7051.2451492245409</c:v>
                </c:pt>
                <c:pt idx="258">
                  <c:v>7045.8050846834603</c:v>
                </c:pt>
                <c:pt idx="259">
                  <c:v>6987.70552075061</c:v>
                </c:pt>
                <c:pt idx="260">
                  <c:v>6947.5627584724498</c:v>
                </c:pt>
                <c:pt idx="261">
                  <c:v>6950.6389818682828</c:v>
                </c:pt>
                <c:pt idx="262">
                  <c:v>7042.8793601421903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74720"/>
        <c:axId val="44196992"/>
      </c:areaChart>
      <c:dateAx>
        <c:axId val="4417472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196992"/>
        <c:crosses val="autoZero"/>
        <c:auto val="1"/>
        <c:lblOffset val="100"/>
        <c:baseTimeUnit val="days"/>
      </c:dateAx>
      <c:valAx>
        <c:axId val="441969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17472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Ni!$A$6:$A$784</c:f>
              <c:numCache>
                <c:formatCode>yyyy\.mm\.dd</c:formatCode>
                <c:ptCount val="23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  <c:pt idx="223">
                  <c:v>43482</c:v>
                </c:pt>
                <c:pt idx="224">
                  <c:v>43483</c:v>
                </c:pt>
                <c:pt idx="225">
                  <c:v>43486</c:v>
                </c:pt>
                <c:pt idx="226">
                  <c:v>43487</c:v>
                </c:pt>
                <c:pt idx="227">
                  <c:v>43489</c:v>
                </c:pt>
                <c:pt idx="228">
                  <c:v>43490</c:v>
                </c:pt>
                <c:pt idx="229">
                  <c:v>43493</c:v>
                </c:pt>
              </c:numCache>
            </c:numRef>
          </c:cat>
          <c:val>
            <c:numRef>
              <c:f>Ni!$B$6:$B$784</c:f>
              <c:numCache>
                <c:formatCode>_(* #,##0.00_);_(* \(#,##0.00\);_(* "-"??_);_(@_)</c:formatCode>
                <c:ptCount val="23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  <c:pt idx="223">
                  <c:v>13802.796064797692</c:v>
                </c:pt>
                <c:pt idx="224">
                  <c:v>13882.554035682815</c:v>
                </c:pt>
                <c:pt idx="225">
                  <c:v>13990.157633715176</c:v>
                </c:pt>
                <c:pt idx="226">
                  <c:v>14029.824406600193</c:v>
                </c:pt>
                <c:pt idx="227">
                  <c:v>13912.0564285199</c:v>
                </c:pt>
                <c:pt idx="228">
                  <c:v>14023.451414709683</c:v>
                </c:pt>
                <c:pt idx="229">
                  <c:v>14270.902762349107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09632"/>
        <c:axId val="143911168"/>
      </c:areaChart>
      <c:dateAx>
        <c:axId val="14390963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11168"/>
        <c:crosses val="autoZero"/>
        <c:auto val="1"/>
        <c:lblOffset val="100"/>
        <c:baseTimeUnit val="days"/>
      </c:dateAx>
      <c:valAx>
        <c:axId val="143911168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0963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Coke!$A$6:$A$108</c:f>
              <c:numCache>
                <c:formatCode>yyyy\.mm\.dd</c:formatCode>
                <c:ptCount val="103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  <c:pt idx="96">
                  <c:v>43482</c:v>
                </c:pt>
                <c:pt idx="97">
                  <c:v>43483</c:v>
                </c:pt>
                <c:pt idx="98">
                  <c:v>43486</c:v>
                </c:pt>
                <c:pt idx="99">
                  <c:v>43487</c:v>
                </c:pt>
                <c:pt idx="100">
                  <c:v>43489</c:v>
                </c:pt>
                <c:pt idx="101">
                  <c:v>43490</c:v>
                </c:pt>
                <c:pt idx="102">
                  <c:v>43493</c:v>
                </c:pt>
              </c:numCache>
            </c:numRef>
          </c:cat>
          <c:val>
            <c:numRef>
              <c:f>Coke!$B$6:$B$108</c:f>
              <c:numCache>
                <c:formatCode>0.00</c:formatCode>
                <c:ptCount val="103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  <c:pt idx="96">
                  <c:v>300.46601079961533</c:v>
                </c:pt>
                <c:pt idx="97">
                  <c:v>305.1062115019285</c:v>
                </c:pt>
                <c:pt idx="98">
                  <c:v>301.63750273848331</c:v>
                </c:pt>
                <c:pt idx="99">
                  <c:v>296.92049766169595</c:v>
                </c:pt>
                <c:pt idx="100">
                  <c:v>303.06331719253097</c:v>
                </c:pt>
                <c:pt idx="101">
                  <c:v>301.53290881739042</c:v>
                </c:pt>
                <c:pt idx="102">
                  <c:v>302.30319188328519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47648"/>
        <c:axId val="143949184"/>
      </c:areaChart>
      <c:dateAx>
        <c:axId val="14394764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49184"/>
        <c:crosses val="autoZero"/>
        <c:auto val="1"/>
        <c:lblOffset val="100"/>
        <c:baseTimeUnit val="days"/>
      </c:dateAx>
      <c:valAx>
        <c:axId val="143949184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4764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Steel!$A$6:$A$107</c:f>
              <c:numCache>
                <c:formatCode>yyyy\.mm\.dd</c:formatCode>
                <c:ptCount val="10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  <c:pt idx="95">
                  <c:v>43482</c:v>
                </c:pt>
                <c:pt idx="96">
                  <c:v>43483</c:v>
                </c:pt>
                <c:pt idx="97">
                  <c:v>43486</c:v>
                </c:pt>
                <c:pt idx="98">
                  <c:v>43487</c:v>
                </c:pt>
                <c:pt idx="99">
                  <c:v>43489</c:v>
                </c:pt>
                <c:pt idx="100">
                  <c:v>43490</c:v>
                </c:pt>
                <c:pt idx="101">
                  <c:v>43493</c:v>
                </c:pt>
              </c:numCache>
            </c:numRef>
          </c:cat>
          <c:val>
            <c:numRef>
              <c:f>Steel!$B$6:$B$107</c:f>
              <c:numCache>
                <c:formatCode>0.00</c:formatCode>
                <c:ptCount val="10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  <c:pt idx="95">
                  <c:v>556.2541608107108</c:v>
                </c:pt>
                <c:pt idx="96">
                  <c:v>555.0069449672236</c:v>
                </c:pt>
                <c:pt idx="97">
                  <c:v>560.19443599006649</c:v>
                </c:pt>
                <c:pt idx="98">
                  <c:v>564.72249183799522</c:v>
                </c:pt>
                <c:pt idx="99">
                  <c:v>562.40071492614447</c:v>
                </c:pt>
                <c:pt idx="100">
                  <c:v>562.29226833411349</c:v>
                </c:pt>
                <c:pt idx="101">
                  <c:v>567.28134488632156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57376"/>
        <c:axId val="143979648"/>
      </c:areaChart>
      <c:dateAx>
        <c:axId val="1439573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79648"/>
        <c:crosses val="autoZero"/>
        <c:auto val="1"/>
        <c:lblOffset val="100"/>
        <c:baseTimeUnit val="days"/>
      </c:dateAx>
      <c:valAx>
        <c:axId val="143979648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9573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51552"/>
        <c:axId val="159353088"/>
      </c:areaChart>
      <c:dateAx>
        <c:axId val="1593515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9353088"/>
        <c:crosses val="autoZero"/>
        <c:auto val="1"/>
        <c:lblOffset val="100"/>
        <c:baseTimeUnit val="days"/>
      </c:dateAx>
      <c:valAx>
        <c:axId val="15935308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3515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376896"/>
        <c:axId val="159378432"/>
      </c:areaChart>
      <c:dateAx>
        <c:axId val="1593768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5937843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5937843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3768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19008"/>
        <c:axId val="159584640"/>
      </c:areaChart>
      <c:dateAx>
        <c:axId val="1594190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9584640"/>
        <c:crosses val="autoZero"/>
        <c:auto val="1"/>
        <c:lblOffset val="100"/>
        <c:baseTimeUnit val="days"/>
      </c:dateAx>
      <c:valAx>
        <c:axId val="159584640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419008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04736"/>
        <c:axId val="159606272"/>
      </c:areaChart>
      <c:dateAx>
        <c:axId val="1596047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59606272"/>
        <c:crosses val="autoZero"/>
        <c:auto val="1"/>
        <c:lblOffset val="100"/>
        <c:baseTimeUnit val="days"/>
      </c:dateAx>
      <c:valAx>
        <c:axId val="1596062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60473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26368"/>
        <c:axId val="159627904"/>
      </c:areaChart>
      <c:dateAx>
        <c:axId val="1596263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59627904"/>
        <c:crosses val="autoZero"/>
        <c:auto val="1"/>
        <c:lblOffset val="100"/>
        <c:baseTimeUnit val="days"/>
      </c:dateAx>
      <c:valAx>
        <c:axId val="15962790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626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68256"/>
        <c:axId val="160191232"/>
      </c:areaChart>
      <c:dateAx>
        <c:axId val="1599682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0191232"/>
        <c:crosses val="autoZero"/>
        <c:auto val="1"/>
        <c:lblOffset val="100"/>
        <c:baseTimeUnit val="days"/>
      </c:dateAx>
      <c:valAx>
        <c:axId val="160191232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968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11328"/>
        <c:axId val="160212864"/>
      </c:lineChart>
      <c:dateAx>
        <c:axId val="1602113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0212864"/>
        <c:crosses val="autoZero"/>
        <c:auto val="1"/>
        <c:lblOffset val="100"/>
        <c:baseTimeUnit val="days"/>
      </c:dateAx>
      <c:valAx>
        <c:axId val="1602128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211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20800"/>
        <c:axId val="44222336"/>
      </c:areaChart>
      <c:dateAx>
        <c:axId val="442208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22233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4422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42208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52800"/>
        <c:axId val="159870976"/>
      </c:areaChart>
      <c:dateAx>
        <c:axId val="1598528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9870976"/>
        <c:crosses val="autoZero"/>
        <c:auto val="1"/>
        <c:lblOffset val="100"/>
        <c:baseTimeUnit val="days"/>
      </c:dateAx>
      <c:valAx>
        <c:axId val="1598709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59852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99008"/>
        <c:axId val="159904896"/>
      </c:areaChart>
      <c:dateAx>
        <c:axId val="1598990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9904896"/>
        <c:crosses val="autoZero"/>
        <c:auto val="1"/>
        <c:lblOffset val="100"/>
        <c:baseTimeUnit val="days"/>
      </c:dateAx>
      <c:valAx>
        <c:axId val="159904896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59899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510720"/>
        <c:axId val="160512256"/>
      </c:barChart>
      <c:dateAx>
        <c:axId val="1605107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0512256"/>
        <c:crosses val="autoZero"/>
        <c:auto val="1"/>
        <c:lblOffset val="100"/>
        <c:baseTimeUnit val="days"/>
      </c:dateAx>
      <c:valAx>
        <c:axId val="1605122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51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63808"/>
        <c:axId val="160665600"/>
      </c:areaChart>
      <c:dateAx>
        <c:axId val="1606638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160665600"/>
        <c:crosses val="autoZero"/>
        <c:auto val="1"/>
        <c:lblOffset val="100"/>
        <c:baseTimeUnit val="days"/>
      </c:dateAx>
      <c:valAx>
        <c:axId val="160665600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663808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81344"/>
        <c:axId val="160691328"/>
      </c:areaChart>
      <c:dateAx>
        <c:axId val="1606813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0691328"/>
        <c:crosses val="autoZero"/>
        <c:auto val="1"/>
        <c:lblOffset val="100"/>
        <c:baseTimeUnit val="days"/>
      </c:dateAx>
      <c:valAx>
        <c:axId val="160691328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681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94880"/>
        <c:axId val="160800768"/>
      </c:lineChart>
      <c:catAx>
        <c:axId val="160794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0800768"/>
        <c:crosses val="autoZero"/>
        <c:auto val="1"/>
        <c:lblAlgn val="ctr"/>
        <c:lblOffset val="100"/>
        <c:noMultiLvlLbl val="0"/>
      </c:catAx>
      <c:valAx>
        <c:axId val="160800768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16079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16512"/>
        <c:axId val="162071680"/>
      </c:lineChart>
      <c:dateAx>
        <c:axId val="1608165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2071680"/>
        <c:crosses val="autoZero"/>
        <c:auto val="1"/>
        <c:lblOffset val="100"/>
        <c:baseTimeUnit val="days"/>
      </c:dateAx>
      <c:valAx>
        <c:axId val="16207168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0816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112640"/>
        <c:axId val="162114176"/>
      </c:areaChart>
      <c:dateAx>
        <c:axId val="1621126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114176"/>
        <c:crosses val="autoZero"/>
        <c:auto val="1"/>
        <c:lblOffset val="100"/>
        <c:baseTimeUnit val="days"/>
      </c:dateAx>
      <c:valAx>
        <c:axId val="162114176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112640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208000"/>
        <c:axId val="162213888"/>
      </c:areaChart>
      <c:dateAx>
        <c:axId val="1622080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213888"/>
        <c:crosses val="autoZero"/>
        <c:auto val="1"/>
        <c:lblOffset val="100"/>
        <c:baseTimeUnit val="days"/>
      </c:dateAx>
      <c:valAx>
        <c:axId val="1622138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208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29632"/>
        <c:axId val="162243712"/>
      </c:lineChart>
      <c:dateAx>
        <c:axId val="1622296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2243712"/>
        <c:crosses val="autoZero"/>
        <c:auto val="1"/>
        <c:lblOffset val="100"/>
        <c:baseTimeUnit val="days"/>
      </c:dateAx>
      <c:valAx>
        <c:axId val="1622437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2229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Ag!$A$875:$A$1240</c:f>
              <c:numCache>
                <c:formatCode>yyyy\.mm\.dd</c:formatCode>
                <c:ptCount val="25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</c:numCache>
            </c:numRef>
          </c:cat>
          <c:val>
            <c:numRef>
              <c:f>Ag!$B$875:$B$1240</c:f>
              <c:numCache>
                <c:formatCode>_(* #,##0.00_);_(* \(#,##0.00\);_(* "-"??_);_(@_)</c:formatCode>
                <c:ptCount val="25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  <c:pt idx="245">
                  <c:v>545.75042532731709</c:v>
                </c:pt>
                <c:pt idx="246">
                  <c:v>544.52676063406591</c:v>
                </c:pt>
                <c:pt idx="247">
                  <c:v>537.25734097315035</c:v>
                </c:pt>
                <c:pt idx="248">
                  <c:v>533.98629371452103</c:v>
                </c:pt>
                <c:pt idx="249">
                  <c:v>533.5445525896198</c:v>
                </c:pt>
                <c:pt idx="250">
                  <c:v>533.00007948634163</c:v>
                </c:pt>
                <c:pt idx="251">
                  <c:v>547.43390357698286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81312"/>
        <c:axId val="133982848"/>
      </c:areaChart>
      <c:dateAx>
        <c:axId val="13398131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982848"/>
        <c:crosses val="autoZero"/>
        <c:auto val="1"/>
        <c:lblOffset val="100"/>
        <c:baseTimeUnit val="days"/>
        <c:majorUnit val="7"/>
        <c:majorTimeUnit val="days"/>
      </c:dateAx>
      <c:valAx>
        <c:axId val="133982848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398131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14496"/>
        <c:axId val="162316288"/>
      </c:areaChart>
      <c:dateAx>
        <c:axId val="1623144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162316288"/>
        <c:crosses val="autoZero"/>
        <c:auto val="1"/>
        <c:lblOffset val="100"/>
        <c:baseTimeUnit val="days"/>
      </c:dateAx>
      <c:valAx>
        <c:axId val="16231628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3144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452224"/>
        <c:axId val="162453760"/>
      </c:areaChart>
      <c:dateAx>
        <c:axId val="1624522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453760"/>
        <c:crosses val="autoZero"/>
        <c:auto val="1"/>
        <c:lblOffset val="100"/>
        <c:baseTimeUnit val="days"/>
      </c:dateAx>
      <c:valAx>
        <c:axId val="16245376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24522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61568"/>
        <c:axId val="162463104"/>
      </c:lineChart>
      <c:dateAx>
        <c:axId val="16246156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2463104"/>
        <c:crosses val="autoZero"/>
        <c:auto val="1"/>
        <c:lblOffset val="100"/>
        <c:baseTimeUnit val="days"/>
      </c:dateAx>
      <c:valAx>
        <c:axId val="162463104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162461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93952"/>
        <c:axId val="160495488"/>
      </c:areaChart>
      <c:dateAx>
        <c:axId val="1604939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0495488"/>
        <c:crosses val="autoZero"/>
        <c:auto val="1"/>
        <c:lblOffset val="100"/>
        <c:baseTimeUnit val="days"/>
      </c:dateAx>
      <c:valAx>
        <c:axId val="160495488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160493952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02528"/>
        <c:axId val="162504064"/>
      </c:areaChart>
      <c:dateAx>
        <c:axId val="1625025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504064"/>
        <c:crosses val="autoZero"/>
        <c:auto val="1"/>
        <c:lblOffset val="100"/>
        <c:baseTimeUnit val="days"/>
      </c:dateAx>
      <c:valAx>
        <c:axId val="162504064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1625025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574336"/>
        <c:axId val="162575872"/>
      </c:areaChart>
      <c:dateAx>
        <c:axId val="16257433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2575872"/>
        <c:crosses val="autoZero"/>
        <c:auto val="1"/>
        <c:lblOffset val="100"/>
        <c:baseTimeUnit val="days"/>
      </c:dateAx>
      <c:valAx>
        <c:axId val="162575872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2574336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Zn!$A$760:$A$1237</c:f>
              <c:numCache>
                <c:formatCode>yyyy\.mm\.dd</c:formatCode>
                <c:ptCount val="25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</c:numCache>
            </c:numRef>
          </c:cat>
          <c:val>
            <c:numRef>
              <c:f>Zn!$B$760:$B$1237</c:f>
              <c:numCache>
                <c:formatCode>_(* #,##0.00_);_(* \(#,##0.00\);_(* "-"??_);_(@_)</c:formatCode>
                <c:ptCount val="25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  <c:pt idx="245">
                  <c:v>3179.22923293143</c:v>
                </c:pt>
                <c:pt idx="246">
                  <c:v>3203.0985919650939</c:v>
                </c:pt>
                <c:pt idx="247">
                  <c:v>3227.3668950083879</c:v>
                </c:pt>
                <c:pt idx="248">
                  <c:v>3211.8591723285977</c:v>
                </c:pt>
                <c:pt idx="249">
                  <c:v>3238.9569969568529</c:v>
                </c:pt>
                <c:pt idx="250">
                  <c:v>3204.4771417889137</c:v>
                </c:pt>
                <c:pt idx="251">
                  <c:v>3246.6859216470416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12288"/>
        <c:axId val="134022272"/>
      </c:areaChart>
      <c:dateAx>
        <c:axId val="13401228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22272"/>
        <c:crosses val="autoZero"/>
        <c:auto val="1"/>
        <c:lblOffset val="100"/>
        <c:baseTimeUnit val="days"/>
      </c:dateAx>
      <c:valAx>
        <c:axId val="13402227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1228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USD_CNY!$A$910:$A$1027</c:f>
              <c:numCache>
                <c:formatCode>yyyy\.mm\.dd</c:formatCode>
                <c:ptCount val="118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  <c:pt idx="111">
                  <c:v>43482</c:v>
                </c:pt>
                <c:pt idx="112">
                  <c:v>43483</c:v>
                </c:pt>
                <c:pt idx="113">
                  <c:v>43486</c:v>
                </c:pt>
                <c:pt idx="114">
                  <c:v>43487</c:v>
                </c:pt>
                <c:pt idx="115">
                  <c:v>43489</c:v>
                </c:pt>
                <c:pt idx="116">
                  <c:v>43490</c:v>
                </c:pt>
                <c:pt idx="117">
                  <c:v>43493</c:v>
                </c:pt>
              </c:numCache>
            </c:numRef>
          </c:cat>
          <c:val>
            <c:numRef>
              <c:f>USD_CNY!$B$910:$B$1027</c:f>
              <c:numCache>
                <c:formatCode>_(* #,##0.00000_);_(* \(#,##0.00000\);_(* "-"??_);_(@_)</c:formatCode>
                <c:ptCount val="118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  <c:pt idx="111">
                  <c:v>6.7595000000000001</c:v>
                </c:pt>
                <c:pt idx="112">
                  <c:v>6.7746899999999997</c:v>
                </c:pt>
                <c:pt idx="113">
                  <c:v>6.8012100000000002</c:v>
                </c:pt>
                <c:pt idx="114">
                  <c:v>6.7998000000000003</c:v>
                </c:pt>
                <c:pt idx="115">
                  <c:v>6.7923099999999996</c:v>
                </c:pt>
                <c:pt idx="116">
                  <c:v>6.7936199999999998</c:v>
                </c:pt>
                <c:pt idx="117">
                  <c:v>6.7515000000000001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42368"/>
        <c:axId val="134043904"/>
      </c:areaChart>
      <c:dateAx>
        <c:axId val="1340423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4043904"/>
        <c:crosses val="autoZero"/>
        <c:auto val="1"/>
        <c:lblOffset val="100"/>
        <c:baseTimeUnit val="days"/>
        <c:majorUnit val="7"/>
      </c:dateAx>
      <c:valAx>
        <c:axId val="134043904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423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71808"/>
        <c:axId val="134073344"/>
      </c:areaChart>
      <c:catAx>
        <c:axId val="13407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73344"/>
        <c:crosses val="autoZero"/>
        <c:auto val="1"/>
        <c:lblAlgn val="ctr"/>
        <c:lblOffset val="100"/>
        <c:noMultiLvlLbl val="0"/>
      </c:catAx>
      <c:valAx>
        <c:axId val="13407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0718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Pb!$A$759:$A$1239</c:f>
              <c:numCache>
                <c:formatCode>yyyy\.mm\.dd</c:formatCode>
                <c:ptCount val="25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  <c:pt idx="245">
                  <c:v>43482</c:v>
                </c:pt>
                <c:pt idx="246">
                  <c:v>43483</c:v>
                </c:pt>
                <c:pt idx="247">
                  <c:v>43486</c:v>
                </c:pt>
                <c:pt idx="248">
                  <c:v>43487</c:v>
                </c:pt>
                <c:pt idx="249">
                  <c:v>43489</c:v>
                </c:pt>
                <c:pt idx="250">
                  <c:v>43490</c:v>
                </c:pt>
                <c:pt idx="251">
                  <c:v>43493</c:v>
                </c:pt>
              </c:numCache>
            </c:numRef>
          </c:cat>
          <c:val>
            <c:numRef>
              <c:f>Pb!$B$759:$B$1239</c:f>
              <c:numCache>
                <c:formatCode>_(* #,##0.00_);_(* \(#,##0.00\);_(* "-"??_);_(@_)</c:formatCode>
                <c:ptCount val="252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  <c:pt idx="245">
                  <c:v>2637.0293660773727</c:v>
                </c:pt>
                <c:pt idx="246">
                  <c:v>2638.4971120449795</c:v>
                </c:pt>
                <c:pt idx="247">
                  <c:v>2635.5604370398796</c:v>
                </c:pt>
                <c:pt idx="248">
                  <c:v>2628.7537868760846</c:v>
                </c:pt>
                <c:pt idx="249">
                  <c:v>2635.3331929785304</c:v>
                </c:pt>
                <c:pt idx="250">
                  <c:v>2634.8250270106364</c:v>
                </c:pt>
                <c:pt idx="251">
                  <c:v>2651.2626823668816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46016"/>
        <c:axId val="134651904"/>
      </c:areaChart>
      <c:dateAx>
        <c:axId val="1346460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4651904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34651904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460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57920"/>
        <c:axId val="134659456"/>
      </c:lineChart>
      <c:dateAx>
        <c:axId val="134657920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59456"/>
        <c:crosses val="autoZero"/>
        <c:auto val="1"/>
        <c:lblOffset val="100"/>
        <c:baseTimeUnit val="days"/>
      </c:dateAx>
      <c:valAx>
        <c:axId val="1346594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4657920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75456"/>
        <c:axId val="143885440"/>
      </c:lineChart>
      <c:dateAx>
        <c:axId val="14387545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885440"/>
        <c:crosses val="autoZero"/>
        <c:auto val="1"/>
        <c:lblOffset val="100"/>
        <c:baseTimeUnit val="days"/>
      </c:dateAx>
      <c:valAx>
        <c:axId val="1438854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87545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E2" sqref="E2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4" t="s">
        <v>1018</v>
      </c>
      <c r="B1" s="384"/>
      <c r="C1" s="384"/>
      <c r="D1" s="384"/>
      <c r="E1" s="384"/>
      <c r="F1" s="384"/>
      <c r="G1" s="384"/>
      <c r="H1" s="384"/>
      <c r="I1" s="384"/>
      <c r="J1" s="157"/>
      <c r="K1" s="338"/>
      <c r="L1" s="197"/>
      <c r="M1" s="158"/>
    </row>
    <row r="2" spans="1:13" x14ac:dyDescent="0.3">
      <c r="A2" s="385" t="s">
        <v>21</v>
      </c>
      <c r="B2" s="385"/>
      <c r="C2" s="385"/>
      <c r="D2" s="385"/>
      <c r="E2" s="181">
        <v>43493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+IF(ISERROR(VLOOKUP($E$2,Cu!$A$5:$H$1642,3,0)),0,VLOOKUP($E$2,Cu!$A$5:$H$1642,3,0))</f>
        <v>47550</v>
      </c>
      <c r="E5" s="328">
        <f>+IF(ISERROR(VLOOKUP($E$2,Cu!$A$5:$H$1642,7,0)),0,VLOOKUP($E$2,Cu!$A$5:$H$1642,7,0))</f>
        <v>330</v>
      </c>
      <c r="F5" s="327" t="s">
        <v>3</v>
      </c>
      <c r="G5" s="326">
        <f>+IF(ISERROR(VLOOKUP($E$2,Cu!$A$5:$H$1642,2,0)),0,VLOOKUP($E$2,Cu!$A$5:$H$1642,2,0))</f>
        <v>7042.8793601421903</v>
      </c>
      <c r="H5" s="326">
        <f>+IF(ISERROR(VLOOKUP($E$2,Cu!$A$5:$H$1642,4,0)),0,VLOOKUP($E$2,Cu!$A$5:$H$1642,4,0))</f>
        <v>6019.5550086685389</v>
      </c>
      <c r="I5" s="326">
        <f>+IF(ISERROR(VLOOKUP($E$2,Cu!$A$5:$H$1999,5,0)),0,VLOOKUP($E$2,Cu!$A$5:$H$1999,5,0))</f>
        <v>5901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+IF(ISERROR(VLOOKUP($E$2,Pb!$A$5:$H$1987,3,0)),0,VLOOKUP($E$2,Pb!$A$5:$H$1987,3,0))</f>
        <v>17900</v>
      </c>
      <c r="E6" s="328">
        <f>+IF(ISERROR(VLOOKUP($E$2,Pb!$A$5:$H$1987,7,0)),0,VLOOKUP($E$2,Pb!$A$5:$H$1987,7,0))</f>
        <v>0</v>
      </c>
      <c r="F6" s="327" t="s">
        <v>3</v>
      </c>
      <c r="G6" s="326">
        <f>+IF(ISERROR(VLOOKUP($E$2,Pb!$A$5:$H$1987,2,0)),0,VLOOKUP($E$2,Pb!$A$5:$H$1987,2,0))</f>
        <v>2651.2626823668816</v>
      </c>
      <c r="H6" s="326">
        <f>+IF(ISERROR(VLOOKUP($E$2,Pb!$A$5:$H$1987,4,0)),0,VLOOKUP($E$2,Pb!$A$5:$H$1987,4,0))</f>
        <v>2266.0364806554544</v>
      </c>
      <c r="I6" s="326">
        <f>+IF(ISERROR(VLOOKUP($E$2,Pb!$A$5:$H$1987,5,0)),0,VLOOKUP($E$2,Pb!$A$5:$H$1987,5,0))</f>
        <v>2085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+IF(ISERROR(VLOOKUP($E$2,Ag!$A$5:$F$1518,3,0)),0,VLOOKUP($E$2,Ag!$A$5:$F$1518,3,0))</f>
        <v>3696</v>
      </c>
      <c r="E7" s="328">
        <f>+IF(ISERROR(VLOOKUP($E$2,Ag!$A$5:$H$1987,7,0)),0,VLOOKUP($E$2,Ag!$A$5:$H$1987,7,0))</f>
        <v>75</v>
      </c>
      <c r="F7" s="327" t="s">
        <v>6</v>
      </c>
      <c r="G7" s="326">
        <f>+IF(ISERROR(VLOOKUP($E$2,Ag!$A$5:$H$1518,2,0)),0,VLOOKUP($E$2,Ag!$A$5:$H$1518,2,0))</f>
        <v>547.43390357698286</v>
      </c>
      <c r="H7" s="326">
        <f>+IF(ISERROR(VLOOKUP($E$2,Ag!$A$5:$H$1518,4,0)),0,VLOOKUP($E$2,Ag!$A$5:$H$1518,4,0))</f>
        <v>467.89222527947254</v>
      </c>
      <c r="I7" s="326">
        <f>+IF(ISERROR(VLOOKUP($E$2,Ag!$A$5:$H$1518,5,0)),0,VLOOKUP($E$2,Ag!$A$5:$H$1518,5,0))</f>
        <v>507.02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+IF(ISERROR(VLOOKUP($E$2,Zn!$A$5:$H$2995,3,0)),0,VLOOKUP($E$2,Zn!$A$5:$H$2995,3,0))</f>
        <v>21920</v>
      </c>
      <c r="E8" s="328">
        <f>+IF(ISERROR(VLOOKUP($E$2,Zn!$A$5:$H$2995,7,0)),0,VLOOKUP($E$2,Zn!$A$5:$H$2995,7,0))</f>
        <v>150</v>
      </c>
      <c r="F8" s="327" t="s">
        <v>3</v>
      </c>
      <c r="G8" s="326">
        <f>+IF(ISERROR(VLOOKUP($E$2,Zn!$A$5:$H$2995,2,0)),0,VLOOKUP($E$2,Zn!$A$5:$H$2995,2,0))</f>
        <v>3246.6859216470416</v>
      </c>
      <c r="H8" s="326">
        <f>+IF(ISERROR(VLOOKUP($E$2,Zn!$A$5:$H$2995,4,0)),0,VLOOKUP($E$2,Zn!$A$5:$H$2995,4,0))</f>
        <v>2774.9452321769586</v>
      </c>
      <c r="I8" s="326">
        <f>+IF(ISERROR(VLOOKUP($E$2,Zn!$A$5:$H$2995,5,0)),0,VLOOKUP($E$2,Zn!$A$5:$H$2995,5,0))</f>
        <v>2635.5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+IF(ISERROR(VLOOKUP($E$2,Ni!$A$6:$H$2997,3,0)),0,VLOOKUP($E$2,Ni!$A$6:$H$2997,3,0))</f>
        <v>96350</v>
      </c>
      <c r="E9" s="328">
        <f>+IF(ISERROR(VLOOKUP($E$2,Ni!$A$6:$H$2997,7,0)),0,VLOOKUP($E$2,Ni!$A$6:$H$2997,7,0))</f>
        <v>1080</v>
      </c>
      <c r="F9" s="327" t="s">
        <v>3</v>
      </c>
      <c r="G9" s="326">
        <f>+IF(ISERROR(VLOOKUP($E$2,Ni!$A$6:$H$2997,2,0)),0,VLOOKUP($E$2,Ni!$A$6:$H$2997,2,0))</f>
        <v>14270.902762349107</v>
      </c>
      <c r="H9" s="326">
        <f>+IF(ISERROR(VLOOKUP($E$2,Ni!$A$6:$H$2997,4,0)),0,VLOOKUP($E$2,Ni!$A$6:$H$2997,4,0))</f>
        <v>12197.352788332571</v>
      </c>
      <c r="I9" s="326">
        <f>+IF(ISERROR(VLOOKUP($E$2,Ni!$A$6:$H$2997,5,0)),0,VLOOKUP($E$2,Ni!$A$6:$H$2997,5,0))</f>
        <v>11715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+IF(ISERROR(VLOOKUP($E$2,Coke!$A$6:$H$2997,3,0)),0,VLOOKUP($E$2,Coke!$A$6:$H$2997,3,0))</f>
        <v>2041</v>
      </c>
      <c r="E10" s="328">
        <f>+IF(ISERROR(VLOOKUP($E$2,Coke!$A$6:$H$2997,7,0)),0,VLOOKUP($E$2,Coke!$A$6:$H$2997,7,0))</f>
        <v>-7.5</v>
      </c>
      <c r="F10" s="327" t="s">
        <v>3</v>
      </c>
      <c r="G10" s="326">
        <f>+IF(ISERROR(VLOOKUP($E$2,Coke!$A$6:$H$2997,2,0)),0,VLOOKUP($E$2,Coke!$A$6:$H$2997,2,0))</f>
        <v>302.30319188328519</v>
      </c>
      <c r="H10" s="326">
        <f>+IF(ISERROR(VLOOKUP($E$2,Coke!$A$6:$H$2997,4,0)),0,VLOOKUP($E$2,Coke!$A$6:$H$2997,4,0))</f>
        <v>258.37879648144036</v>
      </c>
      <c r="I10" s="355" t="str">
        <f>+IF(ISERROR(VLOOKUP($E$2,Coke!$A$6:$H$2997,5,0)),0,VLOOKUP($E$2,Coke!$A$6:$H$2997,5,0))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+IF(ISERROR(VLOOKUP($E$2,Steel!$A$6:$H$2997,3,0)),0,VLOOKUP($E$2,Steel!$A$6:$H$2997,3,0))</f>
        <v>3830</v>
      </c>
      <c r="E11" s="328">
        <f>+IF(ISERROR(VLOOKUP($E$2,Steel!$A$6:$H$2997,7,0)),0,VLOOKUP($E$2,Steel!$A$6:$H$2997,7,0))</f>
        <v>10</v>
      </c>
      <c r="F11" s="327" t="s">
        <v>3</v>
      </c>
      <c r="G11" s="326">
        <f>+IF(ISERROR(VLOOKUP($E$2,Steel!$A$6:$H$2997,2,0)),0,VLOOKUP($E$2,Steel!$A$6:$H$2997,2,0))</f>
        <v>567.28134488632156</v>
      </c>
      <c r="H11" s="326">
        <f>+IF(ISERROR(VLOOKUP($E$2,Steel!$A$6:$H$2997,4,0)),0,VLOOKUP($E$2,Steel!$A$6:$H$2997,4,0))</f>
        <v>484.85585033018941</v>
      </c>
      <c r="I11" s="355">
        <f>+IF(ISERROR(VLOOKUP($E$2,Steel!$A$6:$H$2997,5,0)),0,VLOOKUP($E$2,Steel!$A$6:$H$2997,5,0))</f>
        <v>473</v>
      </c>
      <c r="J11" s="168"/>
      <c r="K11" s="64"/>
      <c r="M11" s="169"/>
    </row>
    <row r="12" spans="1:13" s="25" customFormat="1" ht="34.5" hidden="1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43493</v>
      </c>
      <c r="C15" s="182" t="s">
        <v>1002</v>
      </c>
      <c r="D15" s="192">
        <f>+IF(ISERROR(VLOOKUP($E$2,'CNY-VND'!$A$4:$B$500,2,0)),0,VLOOKUP($E$2,'CNY-VND'!$A$4:$B$500,2,0))</f>
        <v>3472</v>
      </c>
      <c r="E15" s="386" t="s">
        <v>1000</v>
      </c>
      <c r="F15" s="386"/>
      <c r="G15" s="386"/>
      <c r="H15" s="386"/>
      <c r="I15" s="386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+IF(ISERROR(VLOOKUP($E$2,VNĐ_USD!$A$131:$B$1000,2,0)),0,VLOOKUP($E$2,VNĐ_USD!$A$131:$B$1000,2,0))</f>
        <v>23240</v>
      </c>
      <c r="E16" s="386" t="s">
        <v>1003</v>
      </c>
      <c r="F16" s="386"/>
      <c r="G16" s="386"/>
      <c r="H16" s="386"/>
      <c r="I16" s="386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6.7515000000000001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7" t="s">
        <v>17</v>
      </c>
      <c r="B18" s="387"/>
      <c r="C18" s="387"/>
      <c r="D18" s="387"/>
      <c r="E18" s="387"/>
      <c r="F18" s="387"/>
      <c r="G18" s="387"/>
      <c r="H18" s="387"/>
      <c r="I18" s="387"/>
    </row>
    <row r="19" spans="1:12" ht="15.75" customHeight="1" x14ac:dyDescent="0.3">
      <c r="A19" s="381" t="s">
        <v>656</v>
      </c>
      <c r="B19" s="382"/>
      <c r="C19" s="381" t="s">
        <v>18</v>
      </c>
      <c r="D19" s="383"/>
      <c r="E19" s="383"/>
      <c r="F19" s="383"/>
      <c r="G19" s="383"/>
      <c r="H19" s="383"/>
      <c r="I19" s="383"/>
    </row>
    <row r="34" spans="1:12" ht="15" customHeight="1" x14ac:dyDescent="0.3">
      <c r="A34" s="388" t="s">
        <v>657</v>
      </c>
      <c r="B34" s="388"/>
      <c r="C34" s="389" t="s">
        <v>4</v>
      </c>
      <c r="D34" s="389"/>
      <c r="E34" s="389"/>
      <c r="F34" s="389"/>
      <c r="G34" s="389"/>
      <c r="H34" s="389"/>
      <c r="I34" s="389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8" t="s">
        <v>705</v>
      </c>
      <c r="B49" s="388"/>
      <c r="C49" s="389" t="s">
        <v>706</v>
      </c>
      <c r="D49" s="389"/>
      <c r="E49" s="389"/>
      <c r="F49" s="389"/>
      <c r="G49" s="389"/>
      <c r="H49" s="389"/>
      <c r="I49" s="389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8" t="s">
        <v>721</v>
      </c>
      <c r="B67" s="388"/>
      <c r="C67" s="389" t="s">
        <v>722</v>
      </c>
      <c r="D67" s="389"/>
      <c r="E67" s="389"/>
      <c r="F67" s="389"/>
      <c r="G67" s="389"/>
      <c r="H67" s="389"/>
      <c r="I67" s="389"/>
    </row>
    <row r="82" spans="1:9" x14ac:dyDescent="0.3">
      <c r="A82" s="388" t="s">
        <v>759</v>
      </c>
      <c r="B82" s="388"/>
      <c r="C82" s="389" t="s">
        <v>760</v>
      </c>
      <c r="D82" s="389"/>
      <c r="E82" s="389"/>
      <c r="F82" s="389"/>
      <c r="G82" s="389"/>
      <c r="H82" s="389"/>
      <c r="I82" s="389"/>
    </row>
    <row r="100" spans="1:9" x14ac:dyDescent="0.3">
      <c r="A100" s="390" t="s">
        <v>1028</v>
      </c>
      <c r="B100" s="390"/>
      <c r="C100" s="390"/>
      <c r="D100" s="390"/>
      <c r="E100" s="390"/>
      <c r="F100" s="390"/>
      <c r="G100" s="390"/>
      <c r="H100" s="390"/>
      <c r="I100" s="390"/>
    </row>
    <row r="115" spans="1:9" x14ac:dyDescent="0.3">
      <c r="A115" s="390" t="s">
        <v>1029</v>
      </c>
      <c r="B115" s="390"/>
      <c r="C115" s="390"/>
      <c r="D115" s="390"/>
      <c r="E115" s="390"/>
      <c r="F115" s="390"/>
      <c r="G115" s="390"/>
      <c r="H115" s="390"/>
      <c r="I115" s="390"/>
    </row>
    <row r="128" spans="1:9" x14ac:dyDescent="0.3">
      <c r="A128" s="390" t="s">
        <v>1005</v>
      </c>
      <c r="B128" s="390"/>
      <c r="C128" s="390"/>
      <c r="D128" s="390"/>
      <c r="E128" s="390"/>
      <c r="F128" s="390"/>
      <c r="G128" s="390"/>
      <c r="H128" s="390"/>
      <c r="I128" s="390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3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1015" activePane="bottomLeft" state="frozen"/>
      <selection pane="bottomLeft" activeCell="B1028" sqref="B1028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9" t="s">
        <v>1019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>
        <v>6.8481100000000001</v>
      </c>
    </row>
    <row r="999" spans="1:2" x14ac:dyDescent="0.35">
      <c r="A999" s="225">
        <v>43440</v>
      </c>
      <c r="B999" s="341">
        <v>6.8567</v>
      </c>
    </row>
    <row r="1000" spans="1:2" x14ac:dyDescent="0.35">
      <c r="A1000" s="225">
        <v>43445</v>
      </c>
      <c r="B1000" s="341">
        <v>6.9106699999999996</v>
      </c>
    </row>
    <row r="1001" spans="1:2" x14ac:dyDescent="0.35">
      <c r="A1001" s="225">
        <v>43446</v>
      </c>
      <c r="B1001" s="341">
        <v>6.9029100000000003</v>
      </c>
    </row>
    <row r="1002" spans="1:2" x14ac:dyDescent="0.35">
      <c r="A1002" s="225">
        <v>43447</v>
      </c>
      <c r="B1002" s="341">
        <v>6.8674900000000001</v>
      </c>
    </row>
    <row r="1003" spans="1:2" x14ac:dyDescent="0.35">
      <c r="A1003" s="225">
        <v>43448</v>
      </c>
      <c r="B1003" s="341">
        <v>6.8767300000000002</v>
      </c>
    </row>
    <row r="1004" spans="1:2" x14ac:dyDescent="0.35">
      <c r="A1004" s="225">
        <v>43451</v>
      </c>
      <c r="B1004" s="341">
        <v>6.8991899999999999</v>
      </c>
    </row>
    <row r="1005" spans="1:2" x14ac:dyDescent="0.35">
      <c r="A1005" s="225">
        <v>43452</v>
      </c>
      <c r="B1005" s="341">
        <v>6.8998100000000004</v>
      </c>
    </row>
    <row r="1006" spans="1:2" x14ac:dyDescent="0.35">
      <c r="A1006" s="225">
        <v>43453</v>
      </c>
      <c r="B1006" s="341">
        <v>6.88422</v>
      </c>
    </row>
    <row r="1007" spans="1:2" x14ac:dyDescent="0.35">
      <c r="A1007" s="225">
        <v>43454</v>
      </c>
      <c r="B1007" s="341">
        <v>6.9041399999999999</v>
      </c>
    </row>
    <row r="1008" spans="1:2" x14ac:dyDescent="0.35">
      <c r="A1008" s="225">
        <v>43459</v>
      </c>
      <c r="B1008" s="341">
        <v>6.8919699999999997</v>
      </c>
    </row>
    <row r="1009" spans="1:2" x14ac:dyDescent="0.35">
      <c r="A1009" s="225">
        <v>43460</v>
      </c>
      <c r="B1009" s="341">
        <v>6.9189999999999996</v>
      </c>
    </row>
    <row r="1010" spans="1:2" x14ac:dyDescent="0.35">
      <c r="A1010" s="225">
        <v>43461</v>
      </c>
      <c r="B1010" s="341">
        <v>6.8905799999999999</v>
      </c>
    </row>
    <row r="1011" spans="1:2" x14ac:dyDescent="0.35">
      <c r="A1011" s="225">
        <v>43462</v>
      </c>
      <c r="B1011" s="341">
        <v>6.8714899999999997</v>
      </c>
    </row>
    <row r="1012" spans="1:2" x14ac:dyDescent="0.35">
      <c r="A1012" s="225">
        <v>43467</v>
      </c>
      <c r="B1012" s="341">
        <v>6.8689</v>
      </c>
    </row>
    <row r="1013" spans="1:2" x14ac:dyDescent="0.35">
      <c r="A1013" s="225">
        <v>43468</v>
      </c>
      <c r="B1013" s="341">
        <v>6.8757700000000002</v>
      </c>
    </row>
    <row r="1014" spans="1:2" x14ac:dyDescent="0.35">
      <c r="A1014" s="225">
        <v>43469</v>
      </c>
      <c r="B1014" s="341">
        <v>6.8765400000000003</v>
      </c>
    </row>
    <row r="1015" spans="1:2" x14ac:dyDescent="0.35">
      <c r="A1015" s="225">
        <v>43472</v>
      </c>
      <c r="B1015" s="341">
        <v>6.8641199999999998</v>
      </c>
    </row>
    <row r="1016" spans="1:2" x14ac:dyDescent="0.35">
      <c r="A1016" s="225">
        <v>43473</v>
      </c>
      <c r="B1016" s="341">
        <v>6.8448399999999996</v>
      </c>
    </row>
    <row r="1017" spans="1:2" x14ac:dyDescent="0.35">
      <c r="A1017" s="225">
        <v>43474</v>
      </c>
      <c r="B1017" s="341">
        <v>6.8527899999999997</v>
      </c>
    </row>
    <row r="1018" spans="1:2" x14ac:dyDescent="0.35">
      <c r="A1018" s="225">
        <v>43475</v>
      </c>
      <c r="B1018" s="341">
        <v>6.8110099999999996</v>
      </c>
    </row>
    <row r="1019" spans="1:2" x14ac:dyDescent="0.35">
      <c r="A1019" s="225">
        <v>43480</v>
      </c>
      <c r="B1019" s="341">
        <v>6.7619100000000003</v>
      </c>
    </row>
    <row r="1020" spans="1:2" x14ac:dyDescent="0.35">
      <c r="A1020" s="225">
        <v>43481</v>
      </c>
      <c r="B1020" s="341">
        <v>6.77285</v>
      </c>
    </row>
    <row r="1021" spans="1:2" x14ac:dyDescent="0.35">
      <c r="A1021" s="225">
        <v>43482</v>
      </c>
      <c r="B1021" s="341">
        <v>6.7595000000000001</v>
      </c>
    </row>
    <row r="1022" spans="1:2" x14ac:dyDescent="0.35">
      <c r="A1022" s="225">
        <v>43483</v>
      </c>
      <c r="B1022" s="341">
        <v>6.7746899999999997</v>
      </c>
    </row>
    <row r="1023" spans="1:2" x14ac:dyDescent="0.35">
      <c r="A1023" s="225">
        <v>43486</v>
      </c>
      <c r="B1023" s="341">
        <v>6.8012100000000002</v>
      </c>
    </row>
    <row r="1024" spans="1:2" x14ac:dyDescent="0.35">
      <c r="A1024" s="225">
        <v>43487</v>
      </c>
      <c r="B1024" s="341">
        <v>6.7998000000000003</v>
      </c>
    </row>
    <row r="1025" spans="1:2" x14ac:dyDescent="0.35">
      <c r="A1025" s="225">
        <v>43489</v>
      </c>
      <c r="B1025" s="341">
        <v>6.7923099999999996</v>
      </c>
    </row>
    <row r="1026" spans="1:2" x14ac:dyDescent="0.35">
      <c r="A1026" s="225">
        <v>43490</v>
      </c>
      <c r="B1026" s="341">
        <v>6.7936199999999998</v>
      </c>
    </row>
    <row r="1027" spans="1:2" x14ac:dyDescent="0.35">
      <c r="A1027" s="225">
        <v>43493</v>
      </c>
      <c r="B1027" s="341">
        <v>6.7515000000000001</v>
      </c>
    </row>
    <row r="1028" spans="1:2" x14ac:dyDescent="0.35">
      <c r="A1028" s="125"/>
      <c r="B1028" s="341"/>
    </row>
    <row r="1029" spans="1:2" x14ac:dyDescent="0.35">
      <c r="A1029" s="125"/>
      <c r="B1029" s="341"/>
    </row>
    <row r="1030" spans="1:2" x14ac:dyDescent="0.35">
      <c r="A1030" s="125"/>
      <c r="B1030" s="341"/>
    </row>
    <row r="1031" spans="1:2" x14ac:dyDescent="0.35">
      <c r="A1031" s="125"/>
      <c r="B1031" s="341"/>
    </row>
    <row r="1032" spans="1:2" x14ac:dyDescent="0.35">
      <c r="A1032" s="125"/>
    </row>
    <row r="1033" spans="1:2" x14ac:dyDescent="0.35">
      <c r="A1033" s="125"/>
    </row>
    <row r="1034" spans="1:2" x14ac:dyDescent="0.35">
      <c r="A1034" s="125"/>
    </row>
    <row r="1035" spans="1:2" x14ac:dyDescent="0.35">
      <c r="A1035" s="125"/>
    </row>
    <row r="1036" spans="1:2" x14ac:dyDescent="0.35">
      <c r="A1036" s="125"/>
    </row>
    <row r="1037" spans="1:2" x14ac:dyDescent="0.35">
      <c r="A1037" s="125"/>
    </row>
    <row r="1038" spans="1:2" x14ac:dyDescent="0.35">
      <c r="A1038" s="125"/>
    </row>
    <row r="1039" spans="1:2" x14ac:dyDescent="0.35">
      <c r="A1039" s="125"/>
    </row>
    <row r="1040" spans="1:2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93" activePane="bottomLeft" state="frozen"/>
      <selection pane="bottomLeft" activeCell="B509" sqref="B509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>
        <v>23350</v>
      </c>
    </row>
    <row r="480" spans="1:2" ht="15.5" x14ac:dyDescent="0.35">
      <c r="A480" s="231">
        <v>43440</v>
      </c>
      <c r="B480" s="333">
        <v>23370</v>
      </c>
    </row>
    <row r="481" spans="1:2" ht="15.5" x14ac:dyDescent="0.35">
      <c r="A481" s="231">
        <v>43445</v>
      </c>
      <c r="B481" s="333">
        <v>23350</v>
      </c>
    </row>
    <row r="482" spans="1:2" ht="15.5" x14ac:dyDescent="0.35">
      <c r="A482" s="231">
        <v>43446</v>
      </c>
      <c r="B482" s="333">
        <v>23350</v>
      </c>
    </row>
    <row r="483" spans="1:2" ht="15.5" x14ac:dyDescent="0.35">
      <c r="A483" s="231">
        <v>43447</v>
      </c>
      <c r="B483" s="333">
        <v>23335</v>
      </c>
    </row>
    <row r="484" spans="1:2" ht="15.5" x14ac:dyDescent="0.35">
      <c r="A484" s="231">
        <v>43448</v>
      </c>
      <c r="B484" s="333">
        <v>23330</v>
      </c>
    </row>
    <row r="485" spans="1:2" ht="15.5" x14ac:dyDescent="0.35">
      <c r="A485" s="307">
        <v>43451</v>
      </c>
      <c r="B485" s="333">
        <v>23360</v>
      </c>
    </row>
    <row r="486" spans="1:2" ht="15.5" x14ac:dyDescent="0.35">
      <c r="A486" s="307">
        <v>43452</v>
      </c>
      <c r="B486" s="333">
        <v>23355</v>
      </c>
    </row>
    <row r="487" spans="1:2" ht="15.5" x14ac:dyDescent="0.35">
      <c r="A487" s="307">
        <v>43453</v>
      </c>
      <c r="B487" s="333">
        <v>23355</v>
      </c>
    </row>
    <row r="488" spans="1:2" ht="15.5" x14ac:dyDescent="0.35">
      <c r="A488" s="307">
        <v>43454</v>
      </c>
      <c r="B488" s="333">
        <v>23325</v>
      </c>
    </row>
    <row r="489" spans="1:2" ht="15.5" x14ac:dyDescent="0.35">
      <c r="A489" s="307">
        <v>43459</v>
      </c>
      <c r="B489" s="333">
        <v>23325</v>
      </c>
    </row>
    <row r="490" spans="1:2" ht="15.5" x14ac:dyDescent="0.35">
      <c r="A490" s="307">
        <v>43460</v>
      </c>
      <c r="B490" s="333">
        <v>23320</v>
      </c>
    </row>
    <row r="491" spans="1:2" ht="15.5" x14ac:dyDescent="0.35">
      <c r="A491" s="307">
        <v>43461</v>
      </c>
      <c r="B491" s="333">
        <v>23300</v>
      </c>
    </row>
    <row r="492" spans="1:2" ht="15.5" x14ac:dyDescent="0.35">
      <c r="A492" s="307">
        <v>43462</v>
      </c>
      <c r="B492" s="333">
        <v>23235</v>
      </c>
    </row>
    <row r="493" spans="1:2" ht="15.5" x14ac:dyDescent="0.35">
      <c r="A493" s="307">
        <v>43467</v>
      </c>
      <c r="B493" s="333">
        <v>23255</v>
      </c>
    </row>
    <row r="494" spans="1:2" ht="15.5" x14ac:dyDescent="0.35">
      <c r="A494" s="307">
        <v>43468</v>
      </c>
      <c r="B494" s="333">
        <v>23250</v>
      </c>
    </row>
    <row r="495" spans="1:2" ht="15.5" x14ac:dyDescent="0.35">
      <c r="A495" s="307">
        <v>43469</v>
      </c>
      <c r="B495" s="333">
        <v>23250</v>
      </c>
    </row>
    <row r="496" spans="1:2" ht="15.5" x14ac:dyDescent="0.35">
      <c r="A496" s="307">
        <v>43472</v>
      </c>
      <c r="B496" s="333">
        <v>23255</v>
      </c>
    </row>
    <row r="497" spans="1:2" ht="15.5" x14ac:dyDescent="0.35">
      <c r="A497" s="307">
        <v>43473</v>
      </c>
      <c r="B497" s="333">
        <v>23255</v>
      </c>
    </row>
    <row r="498" spans="1:2" ht="15.5" x14ac:dyDescent="0.35">
      <c r="A498" s="307">
        <v>43474</v>
      </c>
      <c r="B498" s="333">
        <v>23245</v>
      </c>
    </row>
    <row r="499" spans="1:2" ht="15.5" x14ac:dyDescent="0.35">
      <c r="A499" s="307">
        <v>43475</v>
      </c>
      <c r="B499" s="333">
        <v>23245</v>
      </c>
    </row>
    <row r="500" spans="1:2" ht="15.5" x14ac:dyDescent="0.35">
      <c r="A500" s="307">
        <v>43480</v>
      </c>
      <c r="B500" s="333">
        <v>23245</v>
      </c>
    </row>
    <row r="501" spans="1:2" ht="15.5" x14ac:dyDescent="0.35">
      <c r="A501" s="307">
        <v>43481</v>
      </c>
      <c r="B501" s="333">
        <v>23245</v>
      </c>
    </row>
    <row r="502" spans="1:2" ht="15.5" x14ac:dyDescent="0.35">
      <c r="A502" s="307">
        <v>43482</v>
      </c>
      <c r="B502" s="333">
        <v>23245</v>
      </c>
    </row>
    <row r="503" spans="1:2" ht="15.5" x14ac:dyDescent="0.35">
      <c r="A503" s="307">
        <v>43483</v>
      </c>
      <c r="B503" s="333">
        <v>23245</v>
      </c>
    </row>
    <row r="504" spans="1:2" ht="15.5" x14ac:dyDescent="0.35">
      <c r="A504" s="307">
        <v>43486</v>
      </c>
      <c r="B504" s="333">
        <v>23245</v>
      </c>
    </row>
    <row r="505" spans="1:2" ht="15.5" x14ac:dyDescent="0.35">
      <c r="A505" s="307">
        <v>43487</v>
      </c>
      <c r="B505" s="333">
        <v>23245</v>
      </c>
    </row>
    <row r="506" spans="1:2" ht="15.5" x14ac:dyDescent="0.35">
      <c r="A506" s="307">
        <v>43489</v>
      </c>
      <c r="B506" s="333">
        <v>23245</v>
      </c>
    </row>
    <row r="507" spans="1:2" ht="15.5" x14ac:dyDescent="0.35">
      <c r="A507" s="307">
        <v>43490</v>
      </c>
      <c r="B507" s="333">
        <v>23235</v>
      </c>
    </row>
    <row r="508" spans="1:2" ht="15.5" x14ac:dyDescent="0.35">
      <c r="A508" s="307">
        <v>43493</v>
      </c>
      <c r="B508" s="333">
        <v>23240</v>
      </c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50" activePane="bottomLeft" state="frozen"/>
      <selection pane="bottomLeft" activeCell="B365" sqref="B365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401" t="s">
        <v>1017</v>
      </c>
      <c r="B1" s="402"/>
      <c r="C1" s="402"/>
      <c r="D1" s="402"/>
      <c r="E1" s="402"/>
      <c r="F1" s="402"/>
      <c r="G1" s="402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>
        <v>3434</v>
      </c>
    </row>
    <row r="336" spans="1:2" x14ac:dyDescent="0.35">
      <c r="A336" s="307">
        <v>43440</v>
      </c>
      <c r="B336" s="310">
        <v>3418</v>
      </c>
    </row>
    <row r="337" spans="1:2" x14ac:dyDescent="0.35">
      <c r="A337" s="307">
        <v>43445</v>
      </c>
      <c r="B337" s="310">
        <v>3405</v>
      </c>
    </row>
    <row r="338" spans="1:2" x14ac:dyDescent="0.35">
      <c r="A338" s="307">
        <v>43446</v>
      </c>
      <c r="B338" s="310">
        <v>3405</v>
      </c>
    </row>
    <row r="339" spans="1:2" x14ac:dyDescent="0.35">
      <c r="A339" s="307">
        <v>43447</v>
      </c>
      <c r="B339" s="310">
        <v>3418</v>
      </c>
    </row>
    <row r="340" spans="1:2" x14ac:dyDescent="0.35">
      <c r="A340" s="307">
        <v>43448</v>
      </c>
      <c r="B340" s="310">
        <v>3409</v>
      </c>
    </row>
    <row r="341" spans="1:2" x14ac:dyDescent="0.35">
      <c r="A341" s="307">
        <v>43451</v>
      </c>
      <c r="B341" s="310">
        <v>3409</v>
      </c>
    </row>
    <row r="342" spans="1:2" x14ac:dyDescent="0.35">
      <c r="A342" s="307">
        <v>43452</v>
      </c>
      <c r="B342" s="310">
        <v>3410</v>
      </c>
    </row>
    <row r="343" spans="1:2" x14ac:dyDescent="0.35">
      <c r="A343" s="307">
        <v>43453</v>
      </c>
      <c r="B343" s="310">
        <v>3410</v>
      </c>
    </row>
    <row r="344" spans="1:2" x14ac:dyDescent="0.35">
      <c r="A344" s="307">
        <v>43454</v>
      </c>
      <c r="B344" s="310">
        <v>3410</v>
      </c>
    </row>
    <row r="345" spans="1:2" x14ac:dyDescent="0.35">
      <c r="A345" s="307">
        <v>43459</v>
      </c>
      <c r="B345" s="310">
        <v>3410</v>
      </c>
    </row>
    <row r="346" spans="1:2" x14ac:dyDescent="0.35">
      <c r="A346" s="307">
        <v>43460</v>
      </c>
      <c r="B346" s="310">
        <v>3409</v>
      </c>
    </row>
    <row r="347" spans="1:2" x14ac:dyDescent="0.35">
      <c r="A347" s="307">
        <v>43461</v>
      </c>
      <c r="B347" s="310">
        <v>3410</v>
      </c>
    </row>
    <row r="348" spans="1:2" x14ac:dyDescent="0.35">
      <c r="A348" s="307">
        <v>43462</v>
      </c>
      <c r="B348" s="310">
        <v>3412</v>
      </c>
    </row>
    <row r="349" spans="1:2" x14ac:dyDescent="0.35">
      <c r="A349" s="307">
        <v>43467</v>
      </c>
      <c r="B349" s="310">
        <v>3415</v>
      </c>
    </row>
    <row r="350" spans="1:2" x14ac:dyDescent="0.35">
      <c r="A350" s="307">
        <v>43468</v>
      </c>
      <c r="B350" s="310">
        <v>3405</v>
      </c>
    </row>
    <row r="351" spans="1:2" x14ac:dyDescent="0.35">
      <c r="A351" s="307">
        <v>43469</v>
      </c>
      <c r="B351" s="310">
        <v>3409</v>
      </c>
    </row>
    <row r="352" spans="1:2" x14ac:dyDescent="0.35">
      <c r="A352" s="307">
        <v>43472</v>
      </c>
      <c r="B352" s="310">
        <v>3410</v>
      </c>
    </row>
    <row r="353" spans="1:2" x14ac:dyDescent="0.35">
      <c r="A353" s="307">
        <v>43473</v>
      </c>
      <c r="B353" s="310">
        <v>3412</v>
      </c>
    </row>
    <row r="354" spans="1:2" x14ac:dyDescent="0.35">
      <c r="A354" s="307">
        <v>43474</v>
      </c>
      <c r="B354" s="310">
        <v>3422</v>
      </c>
    </row>
    <row r="355" spans="1:2" x14ac:dyDescent="0.35">
      <c r="A355" s="307">
        <v>43475</v>
      </c>
      <c r="B355" s="310">
        <v>3447</v>
      </c>
    </row>
    <row r="356" spans="1:2" x14ac:dyDescent="0.35">
      <c r="A356" s="307">
        <v>43480</v>
      </c>
      <c r="B356" s="310">
        <v>3447</v>
      </c>
    </row>
    <row r="357" spans="1:2" x14ac:dyDescent="0.35">
      <c r="A357" s="307">
        <v>43481</v>
      </c>
      <c r="B357" s="310">
        <v>3459</v>
      </c>
    </row>
    <row r="358" spans="1:2" x14ac:dyDescent="0.35">
      <c r="A358" s="307">
        <v>43482</v>
      </c>
      <c r="B358" s="310">
        <v>3462</v>
      </c>
    </row>
    <row r="359" spans="1:2" x14ac:dyDescent="0.35">
      <c r="A359" s="307">
        <v>43483</v>
      </c>
      <c r="B359" s="310">
        <v>3453</v>
      </c>
    </row>
    <row r="360" spans="1:2" x14ac:dyDescent="0.35">
      <c r="A360" s="307">
        <v>43486</v>
      </c>
      <c r="B360" s="310">
        <v>3440</v>
      </c>
    </row>
    <row r="361" spans="1:2" x14ac:dyDescent="0.35">
      <c r="A361" s="307">
        <v>43487</v>
      </c>
      <c r="B361" s="310">
        <v>3439</v>
      </c>
    </row>
    <row r="362" spans="1:2" x14ac:dyDescent="0.35">
      <c r="A362" s="307">
        <v>43489</v>
      </c>
      <c r="B362" s="310">
        <v>3450</v>
      </c>
    </row>
    <row r="363" spans="1:2" x14ac:dyDescent="0.35">
      <c r="A363" s="307">
        <v>43490</v>
      </c>
      <c r="B363" s="310">
        <v>3459</v>
      </c>
    </row>
    <row r="364" spans="1:2" x14ac:dyDescent="0.35">
      <c r="A364" s="307">
        <v>43493</v>
      </c>
      <c r="B364" s="310">
        <v>3472</v>
      </c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9"/>
  <sheetViews>
    <sheetView zoomScaleNormal="100" workbookViewId="0">
      <pane ySplit="4" topLeftCell="A1229" activePane="bottomLeft" state="frozen"/>
      <selection pane="bottomLeft" activeCell="E1242" sqref="E1242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91" t="s">
        <v>749</v>
      </c>
      <c r="B1" s="391"/>
      <c r="C1" s="391"/>
      <c r="D1" s="391"/>
      <c r="E1" s="391"/>
      <c r="F1" s="391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2" t="s">
        <v>750</v>
      </c>
      <c r="C3" s="393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5901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44" si="33">+IF(F1188=0,"",C1188/F1188)</f>
        <v>7047.9524779751482</v>
      </c>
      <c r="C1188" s="267">
        <v>49120</v>
      </c>
      <c r="D1188" s="47">
        <f t="shared" ref="D1188:D1244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3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3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3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3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3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3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3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3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3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3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3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3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3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3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3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35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 x14ac:dyDescent="0.35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 x14ac:dyDescent="0.35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 x14ac:dyDescent="0.35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 x14ac:dyDescent="0.35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 x14ac:dyDescent="0.35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 x14ac:dyDescent="0.35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 x14ac:dyDescent="0.35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 x14ac:dyDescent="0.35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 x14ac:dyDescent="0.35">
      <c r="A1237" s="225">
        <v>43486</v>
      </c>
      <c r="B1237" s="47">
        <f t="shared" si="33"/>
        <v>7045.8050846834603</v>
      </c>
      <c r="C1237" s="267">
        <f>C1238+405</f>
        <v>47920</v>
      </c>
      <c r="D1237" s="47">
        <f t="shared" si="34"/>
        <v>6022.0556279345819</v>
      </c>
      <c r="E1237" s="267"/>
      <c r="F1237" s="170">
        <f>USD_CNY!B1023</f>
        <v>6.8012100000000002</v>
      </c>
      <c r="G1237" s="162">
        <f t="shared" si="51"/>
        <v>150</v>
      </c>
    </row>
    <row r="1238" spans="1:7" x14ac:dyDescent="0.35">
      <c r="A1238" s="225">
        <v>43487</v>
      </c>
      <c r="B1238" s="47">
        <f t="shared" si="33"/>
        <v>6987.70552075061</v>
      </c>
      <c r="C1238" s="267">
        <v>47515</v>
      </c>
      <c r="D1238" s="47">
        <f t="shared" si="34"/>
        <v>5972.397880983428</v>
      </c>
      <c r="E1238" s="267">
        <v>5951</v>
      </c>
      <c r="F1238" s="170">
        <f>USD_CNY!B1024</f>
        <v>6.7998000000000003</v>
      </c>
      <c r="G1238" s="162">
        <f t="shared" si="51"/>
        <v>-405</v>
      </c>
    </row>
    <row r="1239" spans="1:7" x14ac:dyDescent="0.35">
      <c r="A1239" s="225">
        <v>43489</v>
      </c>
      <c r="B1239" s="47">
        <f t="shared" si="33"/>
        <v>6947.5627584724498</v>
      </c>
      <c r="C1239" s="267">
        <f>C1240-30</f>
        <v>47190</v>
      </c>
      <c r="D1239" s="47">
        <f t="shared" si="34"/>
        <v>5938.0878277542306</v>
      </c>
      <c r="E1239" s="267"/>
      <c r="F1239" s="170">
        <f>USD_CNY!B1025</f>
        <v>6.7923099999999996</v>
      </c>
      <c r="G1239" s="162">
        <f t="shared" ref="G1239:G1240" si="52">+C1239-C1238</f>
        <v>-325</v>
      </c>
    </row>
    <row r="1240" spans="1:7" x14ac:dyDescent="0.35">
      <c r="A1240" s="225">
        <v>43490</v>
      </c>
      <c r="B1240" s="47">
        <f t="shared" si="33"/>
        <v>6950.6389818682828</v>
      </c>
      <c r="C1240" s="267">
        <v>47220</v>
      </c>
      <c r="D1240" s="47">
        <f t="shared" si="34"/>
        <v>5940.7170785199005</v>
      </c>
      <c r="E1240" s="267">
        <v>5885</v>
      </c>
      <c r="F1240" s="170">
        <f>USD_CNY!B1026</f>
        <v>6.7936199999999998</v>
      </c>
      <c r="G1240" s="162">
        <f t="shared" si="52"/>
        <v>30</v>
      </c>
    </row>
    <row r="1241" spans="1:7" x14ac:dyDescent="0.35">
      <c r="A1241" s="225">
        <v>43493</v>
      </c>
      <c r="B1241" s="47">
        <f t="shared" si="33"/>
        <v>7042.8793601421903</v>
      </c>
      <c r="C1241" s="267">
        <v>47550</v>
      </c>
      <c r="D1241" s="47">
        <f t="shared" si="34"/>
        <v>6019.5550086685389</v>
      </c>
      <c r="E1241" s="267">
        <v>5901</v>
      </c>
      <c r="F1241" s="170">
        <f>USD_CNY!B1027</f>
        <v>6.7515000000000001</v>
      </c>
      <c r="G1241" s="162">
        <f t="shared" ref="G1241:G1244" si="53">+C1241-C1240</f>
        <v>330</v>
      </c>
    </row>
    <row r="1242" spans="1:7" x14ac:dyDescent="0.35">
      <c r="A1242" s="225">
        <v>43494</v>
      </c>
      <c r="B1242" s="47" t="str">
        <f t="shared" si="33"/>
        <v/>
      </c>
      <c r="C1242" s="267"/>
      <c r="D1242" s="47" t="e">
        <f t="shared" si="34"/>
        <v>#VALUE!</v>
      </c>
      <c r="E1242" s="267"/>
      <c r="F1242" s="170">
        <f>USD_CNY!B1028</f>
        <v>0</v>
      </c>
      <c r="G1242" s="162">
        <f t="shared" si="53"/>
        <v>-47550</v>
      </c>
    </row>
    <row r="1243" spans="1:7" x14ac:dyDescent="0.35">
      <c r="A1243" s="225">
        <v>43495</v>
      </c>
      <c r="B1243" s="47" t="str">
        <f t="shared" si="33"/>
        <v/>
      </c>
      <c r="C1243" s="267"/>
      <c r="D1243" s="47" t="e">
        <f t="shared" si="34"/>
        <v>#VALUE!</v>
      </c>
      <c r="E1243" s="267"/>
      <c r="F1243" s="170">
        <f>USD_CNY!B1029</f>
        <v>0</v>
      </c>
      <c r="G1243" s="162">
        <f t="shared" si="53"/>
        <v>0</v>
      </c>
    </row>
    <row r="1244" spans="1:7" x14ac:dyDescent="0.35">
      <c r="A1244" s="225">
        <v>43496</v>
      </c>
      <c r="B1244" s="47" t="str">
        <f t="shared" si="33"/>
        <v/>
      </c>
      <c r="C1244" s="267"/>
      <c r="D1244" s="47" t="e">
        <f t="shared" si="34"/>
        <v>#VALUE!</v>
      </c>
      <c r="E1244" s="267"/>
      <c r="F1244" s="170">
        <f>USD_CNY!B1030</f>
        <v>0</v>
      </c>
      <c r="G1244" s="162">
        <f t="shared" si="53"/>
        <v>0</v>
      </c>
    </row>
    <row r="1245" spans="1:7" x14ac:dyDescent="0.35">
      <c r="A1245" s="46"/>
      <c r="B1245" s="47"/>
      <c r="C1245" s="267"/>
      <c r="D1245" s="47"/>
      <c r="E1245" s="267"/>
      <c r="F1245" s="47"/>
    </row>
    <row r="1246" spans="1:7" x14ac:dyDescent="0.35">
      <c r="A1246" s="46"/>
      <c r="B1246" s="47"/>
      <c r="C1246" s="267"/>
      <c r="D1246" s="47"/>
      <c r="E1246" s="267"/>
      <c r="F1246" s="47"/>
    </row>
    <row r="1247" spans="1:7" x14ac:dyDescent="0.35">
      <c r="A1247" s="46"/>
      <c r="B1247" s="47"/>
      <c r="C1247" s="267"/>
      <c r="D1247" s="47"/>
      <c r="E1247" s="267"/>
      <c r="F1247" s="47"/>
    </row>
    <row r="1248" spans="1:7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4"/>
  <sheetViews>
    <sheetView showZeros="0" workbookViewId="0">
      <pane ySplit="4" topLeftCell="A1230" activePane="bottomLeft" state="frozen"/>
      <selection pane="bottomLeft" activeCell="E1240" sqref="E1240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4" t="s">
        <v>749</v>
      </c>
      <c r="B1" s="394"/>
      <c r="C1" s="394"/>
      <c r="D1" s="394"/>
      <c r="E1" s="394"/>
      <c r="F1" s="394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2" t="s">
        <v>659</v>
      </c>
      <c r="C3" s="393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3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39" si="37">+IF(F1203=0,"",C1203/F1203)</f>
        <v>2683.427583474408</v>
      </c>
      <c r="C1203" s="47">
        <v>18625</v>
      </c>
      <c r="D1203" s="47">
        <f t="shared" ref="D1203:D1239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3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3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3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3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3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3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3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3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3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3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3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3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3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3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x14ac:dyDescent="0.35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 x14ac:dyDescent="0.35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  <c r="J1227" s="25">
        <v>594</v>
      </c>
    </row>
    <row r="1228" spans="1:10" x14ac:dyDescent="0.35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  <c r="J1228" s="25">
        <v>803</v>
      </c>
    </row>
    <row r="1229" spans="1:10" x14ac:dyDescent="0.35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>
        <f>J1228+J1227</f>
        <v>1397</v>
      </c>
    </row>
    <row r="1230" spans="1:10" x14ac:dyDescent="0.35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  <c r="J1230" s="25">
        <f>J1229/7</f>
        <v>199.57142857142858</v>
      </c>
    </row>
    <row r="1231" spans="1:10" x14ac:dyDescent="0.35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  <c r="J1231" s="25">
        <f>J1230*4</f>
        <v>798.28571428571433</v>
      </c>
    </row>
    <row r="1232" spans="1:10" x14ac:dyDescent="0.35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 x14ac:dyDescent="0.35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 x14ac:dyDescent="0.35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 x14ac:dyDescent="0.35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 x14ac:dyDescent="0.35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 x14ac:dyDescent="0.35">
      <c r="A1237" s="225">
        <v>43489</v>
      </c>
      <c r="B1237" s="47">
        <f t="shared" si="37"/>
        <v>2635.3331929785304</v>
      </c>
      <c r="C1237" s="47">
        <v>17900</v>
      </c>
      <c r="D1237" s="47">
        <f t="shared" si="38"/>
        <v>2252.4215324602824</v>
      </c>
      <c r="E1237" s="47"/>
      <c r="F1237" s="170">
        <f>USD_CNY!B1025</f>
        <v>6.7923099999999996</v>
      </c>
      <c r="G1237" s="162">
        <f t="shared" ref="G1237:G1238" si="47">+C1237-C1236</f>
        <v>25</v>
      </c>
    </row>
    <row r="1238" spans="1:7" x14ac:dyDescent="0.35">
      <c r="A1238" s="225">
        <v>43490</v>
      </c>
      <c r="B1238" s="47">
        <f t="shared" si="37"/>
        <v>2634.8250270106364</v>
      </c>
      <c r="C1238" s="47">
        <v>17900</v>
      </c>
      <c r="D1238" s="47">
        <f t="shared" si="38"/>
        <v>2251.9872025731938</v>
      </c>
      <c r="E1238" s="47">
        <v>2026.5</v>
      </c>
      <c r="F1238" s="170">
        <f>USD_CNY!B1026</f>
        <v>6.7936199999999998</v>
      </c>
      <c r="G1238" s="162">
        <f t="shared" si="47"/>
        <v>0</v>
      </c>
    </row>
    <row r="1239" spans="1:7" x14ac:dyDescent="0.35">
      <c r="A1239" s="225">
        <v>43493</v>
      </c>
      <c r="B1239" s="47">
        <f t="shared" si="37"/>
        <v>2651.2626823668816</v>
      </c>
      <c r="C1239" s="47">
        <v>17900</v>
      </c>
      <c r="D1239" s="47">
        <f t="shared" si="38"/>
        <v>2266.0364806554544</v>
      </c>
      <c r="E1239" s="47">
        <v>2085</v>
      </c>
      <c r="F1239" s="170">
        <f>USD_CNY!B1027</f>
        <v>6.7515000000000001</v>
      </c>
      <c r="G1239" s="162">
        <f t="shared" ref="G1239:G1243" si="48">+C1239-C1238</f>
        <v>0</v>
      </c>
    </row>
    <row r="1240" spans="1:7" x14ac:dyDescent="0.35">
      <c r="A1240" s="201"/>
      <c r="B1240" s="47"/>
      <c r="C1240" s="47"/>
      <c r="D1240" s="47"/>
      <c r="E1240" s="47"/>
      <c r="F1240" s="170">
        <f>USD_CNY!B1028</f>
        <v>0</v>
      </c>
      <c r="G1240" s="162">
        <f t="shared" si="48"/>
        <v>-17900</v>
      </c>
    </row>
    <row r="1241" spans="1:7" x14ac:dyDescent="0.35">
      <c r="A1241" s="201"/>
      <c r="B1241" s="47"/>
      <c r="C1241" s="47"/>
      <c r="D1241" s="47"/>
      <c r="E1241" s="47"/>
      <c r="F1241" s="170">
        <f>USD_CNY!B1029</f>
        <v>0</v>
      </c>
      <c r="G1241" s="162">
        <f t="shared" si="48"/>
        <v>0</v>
      </c>
    </row>
    <row r="1242" spans="1:7" x14ac:dyDescent="0.35">
      <c r="A1242" s="201"/>
      <c r="B1242" s="47"/>
      <c r="C1242" s="47"/>
      <c r="D1242" s="47"/>
      <c r="E1242" s="47"/>
      <c r="F1242" s="170">
        <f>USD_CNY!B1030</f>
        <v>0</v>
      </c>
      <c r="G1242" s="162">
        <f t="shared" si="48"/>
        <v>0</v>
      </c>
    </row>
    <row r="1243" spans="1:7" x14ac:dyDescent="0.35">
      <c r="A1243" s="201"/>
      <c r="B1243" s="47"/>
      <c r="C1243" s="47"/>
      <c r="D1243" s="47"/>
      <c r="E1243" s="47"/>
      <c r="F1243" s="170">
        <f>USD_CNY!B1031</f>
        <v>0</v>
      </c>
      <c r="G1243" s="162">
        <f t="shared" si="48"/>
        <v>0</v>
      </c>
    </row>
    <row r="1244" spans="1:7" x14ac:dyDescent="0.35">
      <c r="A1244" s="201"/>
      <c r="B1244" s="47"/>
      <c r="C1244" s="47"/>
      <c r="D1244" s="47"/>
      <c r="E1244" s="47"/>
      <c r="F1244" s="62"/>
    </row>
    <row r="1245" spans="1:7" x14ac:dyDescent="0.35">
      <c r="A1245" s="201"/>
      <c r="B1245" s="47"/>
      <c r="C1245" s="47"/>
      <c r="D1245" s="47"/>
      <c r="E1245" s="47"/>
      <c r="F1245" s="62"/>
    </row>
    <row r="1246" spans="1:7" x14ac:dyDescent="0.35">
      <c r="A1246" s="201"/>
      <c r="B1246" s="47"/>
      <c r="C1246" s="47"/>
      <c r="D1246" s="47"/>
      <c r="E1246" s="47"/>
      <c r="F1246" s="62"/>
    </row>
    <row r="1247" spans="1:7" x14ac:dyDescent="0.35">
      <c r="A1247" s="201"/>
      <c r="B1247" s="47"/>
      <c r="C1247" s="47"/>
      <c r="D1247" s="47"/>
      <c r="E1247" s="47"/>
      <c r="F1247" s="62"/>
    </row>
    <row r="1248" spans="1:7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10"/>
      <c r="B1387" s="325"/>
      <c r="C1387" s="325"/>
      <c r="D1387" s="325"/>
      <c r="E1387" s="325"/>
      <c r="F1387" s="69"/>
    </row>
    <row r="1388" spans="1:6" x14ac:dyDescent="0.35">
      <c r="F1388" s="70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2"/>
  <sheetViews>
    <sheetView zoomScale="85" zoomScaleNormal="85" workbookViewId="0">
      <pane ySplit="4" topLeftCell="A1233" activePane="bottomLeft" state="frozen"/>
      <selection pane="bottomLeft" activeCell="E1240" sqref="E1240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5" t="s">
        <v>749</v>
      </c>
      <c r="B1" s="395"/>
      <c r="C1" s="395"/>
      <c r="D1" s="395"/>
      <c r="E1" s="395"/>
      <c r="F1" s="395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6" t="s">
        <v>752</v>
      </c>
      <c r="C3" s="397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40" si="40">+IF(F1204=0,"",C1204/F1204)</f>
        <v>502.68342758347438</v>
      </c>
      <c r="C1204" s="257">
        <v>3489</v>
      </c>
      <c r="D1204" s="20">
        <f t="shared" ref="D1204:D1240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3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3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3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3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3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3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3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3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3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3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3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3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3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3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x14ac:dyDescent="0.35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 x14ac:dyDescent="0.35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 x14ac:dyDescent="0.35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 x14ac:dyDescent="0.35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 x14ac:dyDescent="0.35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 x14ac:dyDescent="0.35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 x14ac:dyDescent="0.35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 x14ac:dyDescent="0.35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 x14ac:dyDescent="0.35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 x14ac:dyDescent="0.35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 x14ac:dyDescent="0.35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 x14ac:dyDescent="0.35">
      <c r="A1238" s="225">
        <v>43489</v>
      </c>
      <c r="B1238" s="20">
        <f t="shared" si="40"/>
        <v>533.5445525896198</v>
      </c>
      <c r="C1238" s="257">
        <f>C1239+3</f>
        <v>3624</v>
      </c>
      <c r="D1238" s="20">
        <f t="shared" si="41"/>
        <v>456.0209851193332</v>
      </c>
      <c r="E1238" s="20"/>
      <c r="F1238" s="170">
        <f>USD_CNY!B1025</f>
        <v>6.7923099999999996</v>
      </c>
      <c r="G1238" s="184">
        <f t="shared" ref="G1238:G1239" si="51">+C1238-C1237</f>
        <v>-7</v>
      </c>
    </row>
    <row r="1239" spans="1:7" x14ac:dyDescent="0.35">
      <c r="A1239" s="225">
        <v>43490</v>
      </c>
      <c r="B1239" s="20">
        <f t="shared" si="40"/>
        <v>533.00007948634163</v>
      </c>
      <c r="C1239" s="257">
        <v>3621</v>
      </c>
      <c r="D1239" s="20">
        <f t="shared" si="41"/>
        <v>455.55562349259969</v>
      </c>
      <c r="E1239" s="20"/>
      <c r="F1239" s="170">
        <f>USD_CNY!B1026</f>
        <v>6.7936199999999998</v>
      </c>
      <c r="G1239" s="184">
        <f t="shared" si="51"/>
        <v>-3</v>
      </c>
    </row>
    <row r="1240" spans="1:7" x14ac:dyDescent="0.35">
      <c r="A1240" s="225">
        <v>43493</v>
      </c>
      <c r="B1240" s="20">
        <f t="shared" si="40"/>
        <v>547.43390357698286</v>
      </c>
      <c r="C1240" s="257">
        <v>3696</v>
      </c>
      <c r="D1240" s="20">
        <f t="shared" si="41"/>
        <v>467.89222527947254</v>
      </c>
      <c r="E1240" s="20">
        <f>AVERAGE(510.88,503.16)</f>
        <v>507.02</v>
      </c>
      <c r="F1240" s="170">
        <f>USD_CNY!B1027</f>
        <v>6.7515000000000001</v>
      </c>
      <c r="G1240" s="184">
        <f t="shared" ref="G1240:G1246" si="52">+C1240-C1239</f>
        <v>75</v>
      </c>
    </row>
    <row r="1241" spans="1:7" x14ac:dyDescent="0.35">
      <c r="A1241" s="225">
        <v>43494</v>
      </c>
      <c r="B1241" s="20"/>
      <c r="C1241" s="257"/>
      <c r="D1241" s="20"/>
      <c r="E1241" s="20"/>
      <c r="F1241" s="170">
        <f>USD_CNY!B1028</f>
        <v>0</v>
      </c>
      <c r="G1241" s="184">
        <f t="shared" si="52"/>
        <v>-3696</v>
      </c>
    </row>
    <row r="1242" spans="1:7" x14ac:dyDescent="0.35">
      <c r="A1242" s="225">
        <v>43495</v>
      </c>
      <c r="B1242" s="20"/>
      <c r="C1242" s="257"/>
      <c r="D1242" s="20"/>
      <c r="E1242" s="20"/>
      <c r="F1242" s="170">
        <f>USD_CNY!B1029</f>
        <v>0</v>
      </c>
      <c r="G1242" s="184">
        <f t="shared" si="52"/>
        <v>0</v>
      </c>
    </row>
    <row r="1243" spans="1:7" x14ac:dyDescent="0.35">
      <c r="A1243" s="225">
        <v>43496</v>
      </c>
      <c r="B1243" s="20"/>
      <c r="C1243" s="257"/>
      <c r="D1243" s="20"/>
      <c r="E1243" s="20"/>
      <c r="F1243" s="170">
        <f>USD_CNY!B1030</f>
        <v>0</v>
      </c>
      <c r="G1243" s="184">
        <f t="shared" si="52"/>
        <v>0</v>
      </c>
    </row>
    <row r="1244" spans="1:7" x14ac:dyDescent="0.35">
      <c r="A1244" s="225">
        <v>43497</v>
      </c>
      <c r="B1244" s="20"/>
      <c r="C1244" s="257"/>
      <c r="D1244" s="20"/>
      <c r="E1244" s="20"/>
      <c r="F1244" s="170">
        <f>USD_CNY!B1031</f>
        <v>0</v>
      </c>
      <c r="G1244" s="184">
        <f t="shared" si="52"/>
        <v>0</v>
      </c>
    </row>
    <row r="1245" spans="1:7" x14ac:dyDescent="0.35">
      <c r="A1245" s="225">
        <v>43498</v>
      </c>
      <c r="B1245" s="20"/>
      <c r="C1245" s="257"/>
      <c r="D1245" s="20"/>
      <c r="E1245" s="20"/>
      <c r="F1245" s="170">
        <f>USD_CNY!B1032</f>
        <v>0</v>
      </c>
      <c r="G1245" s="184">
        <f t="shared" si="52"/>
        <v>0</v>
      </c>
    </row>
    <row r="1246" spans="1:7" x14ac:dyDescent="0.35">
      <c r="A1246" s="224"/>
      <c r="B1246" s="20"/>
      <c r="C1246" s="257"/>
      <c r="D1246" s="20"/>
      <c r="E1246" s="20"/>
      <c r="F1246" s="170">
        <f>USD_CNY!B1033</f>
        <v>0</v>
      </c>
      <c r="G1246" s="184">
        <f t="shared" si="52"/>
        <v>0</v>
      </c>
    </row>
    <row r="1247" spans="1:7" x14ac:dyDescent="0.35">
      <c r="A1247" s="224"/>
      <c r="B1247" s="20"/>
      <c r="C1247" s="257"/>
      <c r="D1247" s="20"/>
      <c r="E1247" s="20"/>
      <c r="F1247" s="58"/>
    </row>
    <row r="1248" spans="1:7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6"/>
      <c r="B1395" s="99"/>
      <c r="C1395" s="261"/>
      <c r="D1395" s="99"/>
      <c r="E1395" s="99"/>
      <c r="F1395" s="60"/>
    </row>
    <row r="1396" spans="1:6" x14ac:dyDescent="0.35">
      <c r="F1396" s="54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1"/>
  <sheetViews>
    <sheetView zoomScale="85" zoomScaleNormal="85" workbookViewId="0">
      <pane ySplit="4" topLeftCell="A1223" activePane="bottomLeft" state="frozen"/>
      <selection pane="bottomLeft" activeCell="E1238" sqref="E1238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8" t="s">
        <v>749</v>
      </c>
      <c r="B1" s="398"/>
      <c r="C1" s="398"/>
      <c r="D1" s="398"/>
      <c r="E1" s="398"/>
      <c r="F1" s="398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2774.9452321769586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41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41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3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3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3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3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3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3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3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3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3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3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3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3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3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3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x14ac:dyDescent="0.35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 x14ac:dyDescent="0.35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 x14ac:dyDescent="0.35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 x14ac:dyDescent="0.35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 x14ac:dyDescent="0.35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 x14ac:dyDescent="0.35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 x14ac:dyDescent="0.35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 x14ac:dyDescent="0.35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 x14ac:dyDescent="0.35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 x14ac:dyDescent="0.35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 x14ac:dyDescent="0.35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" si="48">+C1234-C1233</f>
        <v>-110</v>
      </c>
    </row>
    <row r="1235" spans="1:7" x14ac:dyDescent="0.35">
      <c r="A1235" s="225">
        <v>43489</v>
      </c>
      <c r="B1235" s="3">
        <f t="shared" si="40"/>
        <v>3238.9569969568529</v>
      </c>
      <c r="C1235" s="258">
        <f>C1236+230</f>
        <v>22000</v>
      </c>
      <c r="D1235" s="3">
        <f t="shared" si="38"/>
        <v>2768.3393136383361</v>
      </c>
      <c r="F1235" s="170">
        <f>USD_CNY!B1025</f>
        <v>6.7923099999999996</v>
      </c>
      <c r="G1235" s="184">
        <f t="shared" ref="G1235:G1236" si="49">+C1235-C1234</f>
        <v>160</v>
      </c>
    </row>
    <row r="1236" spans="1:7" x14ac:dyDescent="0.35">
      <c r="A1236" s="225">
        <v>43490</v>
      </c>
      <c r="B1236" s="3">
        <f t="shared" si="40"/>
        <v>3204.4771417889137</v>
      </c>
      <c r="C1236" s="258">
        <v>21770</v>
      </c>
      <c r="D1236" s="3">
        <f t="shared" si="38"/>
        <v>2738.8693519563367</v>
      </c>
      <c r="E1236" s="258">
        <v>2606</v>
      </c>
      <c r="F1236" s="170">
        <f>USD_CNY!B1026</f>
        <v>6.7936199999999998</v>
      </c>
      <c r="G1236" s="184">
        <f t="shared" si="49"/>
        <v>-230</v>
      </c>
    </row>
    <row r="1237" spans="1:7" x14ac:dyDescent="0.35">
      <c r="A1237" s="225">
        <v>43493</v>
      </c>
      <c r="B1237" s="3">
        <f t="shared" si="40"/>
        <v>3246.6859216470416</v>
      </c>
      <c r="C1237" s="258">
        <v>21920</v>
      </c>
      <c r="D1237" s="3">
        <f t="shared" si="38"/>
        <v>2774.9452321769586</v>
      </c>
      <c r="E1237" s="258">
        <v>2635.5</v>
      </c>
      <c r="F1237" s="170">
        <f>USD_CNY!B1027</f>
        <v>6.7515000000000001</v>
      </c>
      <c r="G1237" s="184">
        <f t="shared" ref="G1237:G1241" si="50">+C1237-C1236</f>
        <v>150</v>
      </c>
    </row>
    <row r="1238" spans="1:7" x14ac:dyDescent="0.35">
      <c r="A1238" s="225">
        <v>43494</v>
      </c>
      <c r="B1238" s="3" t="str">
        <f t="shared" si="40"/>
        <v/>
      </c>
      <c r="D1238" s="3" t="e">
        <f t="shared" si="38"/>
        <v>#VALUE!</v>
      </c>
      <c r="F1238" s="170">
        <f>USD_CNY!B1028</f>
        <v>0</v>
      </c>
      <c r="G1238" s="184">
        <f t="shared" si="50"/>
        <v>-21920</v>
      </c>
    </row>
    <row r="1239" spans="1:7" x14ac:dyDescent="0.35">
      <c r="A1239" s="225">
        <v>43495</v>
      </c>
      <c r="B1239" s="3" t="str">
        <f t="shared" si="40"/>
        <v/>
      </c>
      <c r="D1239" s="3" t="e">
        <f t="shared" si="38"/>
        <v>#VALUE!</v>
      </c>
      <c r="F1239" s="170">
        <f>USD_CNY!B1029</f>
        <v>0</v>
      </c>
      <c r="G1239" s="184">
        <f t="shared" si="50"/>
        <v>0</v>
      </c>
    </row>
    <row r="1240" spans="1:7" x14ac:dyDescent="0.35">
      <c r="A1240" s="225">
        <v>43496</v>
      </c>
      <c r="B1240" s="3" t="str">
        <f t="shared" si="40"/>
        <v/>
      </c>
      <c r="D1240" s="3" t="e">
        <f t="shared" si="38"/>
        <v>#VALUE!</v>
      </c>
      <c r="F1240" s="170">
        <f>USD_CNY!B1030</f>
        <v>0</v>
      </c>
      <c r="G1240" s="184">
        <f t="shared" si="50"/>
        <v>0</v>
      </c>
    </row>
    <row r="1241" spans="1:7" x14ac:dyDescent="0.35">
      <c r="A1241" s="225">
        <v>43497</v>
      </c>
      <c r="B1241" s="3" t="str">
        <f t="shared" si="40"/>
        <v/>
      </c>
      <c r="D1241" s="3" t="e">
        <f t="shared" si="38"/>
        <v>#VALUE!</v>
      </c>
      <c r="F1241" s="170">
        <f>USD_CNY!B1031</f>
        <v>0</v>
      </c>
      <c r="G1241" s="184">
        <f t="shared" si="50"/>
        <v>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8"/>
  <sheetViews>
    <sheetView zoomScale="115" zoomScaleNormal="115" workbookViewId="0">
      <pane ySplit="5" topLeftCell="A777" activePane="bottomLeft" state="frozen"/>
      <selection pane="bottomLeft" activeCell="E785" sqref="E785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84" si="28">+IF(F731=0,"",C731/F731)</f>
        <v>14764.542141360806</v>
      </c>
      <c r="C731" s="288">
        <v>102900</v>
      </c>
      <c r="D731" s="110">
        <f t="shared" ref="D731:D784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3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3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3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3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3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3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3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3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3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3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3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3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x14ac:dyDescent="0.3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x14ac:dyDescent="0.3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x14ac:dyDescent="0.3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 x14ac:dyDescent="0.3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 x14ac:dyDescent="0.3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 x14ac:dyDescent="0.3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 x14ac:dyDescent="0.3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 x14ac:dyDescent="0.3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 x14ac:dyDescent="0.3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 x14ac:dyDescent="0.3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 x14ac:dyDescent="0.3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 x14ac:dyDescent="0.3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 x14ac:dyDescent="0.3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" si="41">+C781-C780</f>
        <v>250</v>
      </c>
    </row>
    <row r="782" spans="1:7" x14ac:dyDescent="0.3">
      <c r="A782" s="350">
        <v>43489</v>
      </c>
      <c r="B782" s="106">
        <f t="shared" si="28"/>
        <v>13912.0564285199</v>
      </c>
      <c r="C782" s="290">
        <f>C783-775</f>
        <v>94495</v>
      </c>
      <c r="D782" s="106">
        <f t="shared" si="29"/>
        <v>11890.646520102478</v>
      </c>
      <c r="F782" s="177">
        <f>USD_CNY!B1025</f>
        <v>6.7923099999999996</v>
      </c>
      <c r="G782" s="106">
        <f t="shared" ref="G782:G784" si="42">+C782-C781</f>
        <v>-905</v>
      </c>
    </row>
    <row r="783" spans="1:7" x14ac:dyDescent="0.3">
      <c r="A783" s="350">
        <v>43490</v>
      </c>
      <c r="B783" s="106">
        <f t="shared" si="28"/>
        <v>14023.451414709683</v>
      </c>
      <c r="C783" s="290">
        <v>95270</v>
      </c>
      <c r="D783" s="106">
        <f t="shared" si="29"/>
        <v>11985.855910008277</v>
      </c>
      <c r="E783" s="290">
        <v>11540</v>
      </c>
      <c r="F783" s="177">
        <f>USD_CNY!B1026</f>
        <v>6.7936199999999998</v>
      </c>
      <c r="G783" s="106">
        <f t="shared" si="42"/>
        <v>775</v>
      </c>
    </row>
    <row r="784" spans="1:7" x14ac:dyDescent="0.3">
      <c r="A784" s="350">
        <v>43493</v>
      </c>
      <c r="B784" s="106">
        <f t="shared" si="28"/>
        <v>14270.902762349107</v>
      </c>
      <c r="C784" s="290">
        <v>96350</v>
      </c>
      <c r="D784" s="106">
        <f t="shared" si="29"/>
        <v>12197.352788332571</v>
      </c>
      <c r="E784" s="290">
        <v>11715</v>
      </c>
      <c r="F784" s="177">
        <f>USD_CNY!B1027</f>
        <v>6.7515000000000001</v>
      </c>
      <c r="G784" s="106">
        <f t="shared" si="42"/>
        <v>1080</v>
      </c>
    </row>
    <row r="785" spans="1:1" x14ac:dyDescent="0.3">
      <c r="A785" s="350">
        <v>43494</v>
      </c>
    </row>
    <row r="786" spans="1:1" x14ac:dyDescent="0.3">
      <c r="A786" s="350">
        <v>43495</v>
      </c>
    </row>
    <row r="787" spans="1:1" x14ac:dyDescent="0.3">
      <c r="A787" s="350">
        <v>43496</v>
      </c>
    </row>
    <row r="788" spans="1:1" x14ac:dyDescent="0.3">
      <c r="A788" s="350">
        <v>43497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1"/>
  <sheetViews>
    <sheetView workbookViewId="0">
      <pane xSplit="1" ySplit="5" topLeftCell="B99" activePane="bottomRight" state="frozen"/>
      <selection pane="topRight" activeCell="B1" sqref="B1"/>
      <selection pane="bottomLeft" activeCell="A6" sqref="A6"/>
      <selection pane="bottomRight" activeCell="E108" sqref="E108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11.089843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111" si="13">+IF(F55=0,"",C55/F55)</f>
        <v>342.49720205469623</v>
      </c>
      <c r="C55" s="371">
        <v>2387</v>
      </c>
      <c r="D55" s="357">
        <f t="shared" ref="D55:D111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3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3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3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3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3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3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3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3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3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3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3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3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3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x14ac:dyDescent="0.3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x14ac:dyDescent="0.3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 x14ac:dyDescent="0.3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 x14ac:dyDescent="0.3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 x14ac:dyDescent="0.3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 x14ac:dyDescent="0.3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 x14ac:dyDescent="0.3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 x14ac:dyDescent="0.3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 x14ac:dyDescent="0.3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 x14ac:dyDescent="0.3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 x14ac:dyDescent="0.3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 x14ac:dyDescent="0.3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 x14ac:dyDescent="0.3">
      <c r="A105" s="350">
        <v>43487</v>
      </c>
      <c r="B105" s="357">
        <f t="shared" si="13"/>
        <v>296.92049766169595</v>
      </c>
      <c r="C105" s="37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 x14ac:dyDescent="0.3">
      <c r="A106" s="350">
        <v>43489</v>
      </c>
      <c r="B106" s="357">
        <f t="shared" si="13"/>
        <v>303.06331719253097</v>
      </c>
      <c r="C106" s="371">
        <f>C107+10</f>
        <v>2058.5</v>
      </c>
      <c r="D106" s="357">
        <f t="shared" si="14"/>
        <v>259.02847623293246</v>
      </c>
      <c r="E106" s="1" t="s">
        <v>1024</v>
      </c>
      <c r="F106" s="1">
        <f>USD_CNY!B1025</f>
        <v>6.7923099999999996</v>
      </c>
      <c r="G106" s="361">
        <f t="shared" ref="G106:G107" si="32">C106-C105</f>
        <v>39.5</v>
      </c>
    </row>
    <row r="107" spans="1:7" x14ac:dyDescent="0.3">
      <c r="A107" s="350">
        <v>43490</v>
      </c>
      <c r="B107" s="357">
        <f t="shared" si="13"/>
        <v>301.53290881739042</v>
      </c>
      <c r="C107" s="371">
        <v>2048.5</v>
      </c>
      <c r="D107" s="357">
        <f t="shared" si="14"/>
        <v>257.7204348866585</v>
      </c>
      <c r="E107" s="1" t="s">
        <v>1024</v>
      </c>
      <c r="F107" s="1">
        <f>USD_CNY!B1026</f>
        <v>6.7936199999999998</v>
      </c>
      <c r="G107" s="361">
        <f t="shared" si="32"/>
        <v>-10</v>
      </c>
    </row>
    <row r="108" spans="1:7" x14ac:dyDescent="0.3">
      <c r="A108" s="350">
        <v>43493</v>
      </c>
      <c r="B108" s="357">
        <f t="shared" si="13"/>
        <v>302.30319188328519</v>
      </c>
      <c r="C108" s="371">
        <v>2041</v>
      </c>
      <c r="D108" s="357">
        <f t="shared" si="14"/>
        <v>258.37879648144036</v>
      </c>
      <c r="E108" s="1" t="s">
        <v>1024</v>
      </c>
      <c r="F108" s="1">
        <f>USD_CNY!B1027</f>
        <v>6.7515000000000001</v>
      </c>
      <c r="G108" s="361">
        <f t="shared" ref="G108:G111" si="33">C108-C107</f>
        <v>-7.5</v>
      </c>
    </row>
    <row r="109" spans="1:7" x14ac:dyDescent="0.3">
      <c r="A109" s="350">
        <v>43494</v>
      </c>
      <c r="B109" s="357" t="str">
        <f t="shared" si="13"/>
        <v/>
      </c>
      <c r="D109" s="357">
        <f t="shared" si="14"/>
        <v>0</v>
      </c>
      <c r="F109" s="1">
        <f>USD_CNY!B1028</f>
        <v>0</v>
      </c>
      <c r="G109" s="361">
        <f t="shared" si="33"/>
        <v>-2041</v>
      </c>
    </row>
    <row r="110" spans="1:7" x14ac:dyDescent="0.3">
      <c r="A110" s="350">
        <v>43495</v>
      </c>
      <c r="B110" s="357" t="str">
        <f t="shared" si="13"/>
        <v/>
      </c>
      <c r="D110" s="357">
        <f t="shared" si="14"/>
        <v>0</v>
      </c>
      <c r="F110" s="1">
        <f>USD_CNY!B1029</f>
        <v>0</v>
      </c>
      <c r="G110" s="361">
        <f t="shared" si="33"/>
        <v>0</v>
      </c>
    </row>
    <row r="111" spans="1:7" x14ac:dyDescent="0.3">
      <c r="A111" s="350">
        <v>43496</v>
      </c>
      <c r="B111" s="357" t="str">
        <f t="shared" si="13"/>
        <v/>
      </c>
      <c r="D111" s="357">
        <f t="shared" si="14"/>
        <v>0</v>
      </c>
      <c r="F111" s="1">
        <f>USD_CNY!B1030</f>
        <v>0</v>
      </c>
      <c r="G111" s="361">
        <f t="shared" si="33"/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E108" sqref="E108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111" si="14">+IF(F54=0,"",C54/F54)</f>
        <v>672.94171664705709</v>
      </c>
      <c r="C54" s="335">
        <v>4690</v>
      </c>
      <c r="D54" s="358">
        <f t="shared" ref="D54:D111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3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3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3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3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3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3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3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3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3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3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3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3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3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3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3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3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 x14ac:dyDescent="0.3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 x14ac:dyDescent="0.3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 x14ac:dyDescent="0.3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 x14ac:dyDescent="0.3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 x14ac:dyDescent="0.3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 x14ac:dyDescent="0.3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 x14ac:dyDescent="0.3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 x14ac:dyDescent="0.3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 x14ac:dyDescent="0.3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 x14ac:dyDescent="0.3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" si="31">C104-C103</f>
        <v>30</v>
      </c>
    </row>
    <row r="105" spans="1:7" x14ac:dyDescent="0.3">
      <c r="A105" s="350">
        <v>43489</v>
      </c>
      <c r="B105" s="357">
        <f t="shared" si="14"/>
        <v>562.40071492614447</v>
      </c>
      <c r="C105" s="335">
        <v>3820</v>
      </c>
      <c r="D105" s="357">
        <f t="shared" si="15"/>
        <v>480.68437173174743</v>
      </c>
      <c r="E105" s="371"/>
      <c r="F105" s="359">
        <f>USD_CNY!B1025</f>
        <v>6.7923099999999996</v>
      </c>
      <c r="G105" s="361">
        <f t="shared" ref="G105:G106" si="32">C105-C104</f>
        <v>-20</v>
      </c>
    </row>
    <row r="106" spans="1:7" x14ac:dyDescent="0.3">
      <c r="A106" s="350">
        <v>43490</v>
      </c>
      <c r="B106" s="357">
        <f t="shared" si="14"/>
        <v>562.29226833411349</v>
      </c>
      <c r="C106" s="335">
        <v>3820</v>
      </c>
      <c r="D106" s="357">
        <f t="shared" si="15"/>
        <v>480.59168233684915</v>
      </c>
      <c r="E106" s="371">
        <v>466</v>
      </c>
      <c r="F106" s="359">
        <f>USD_CNY!B1026</f>
        <v>6.7936199999999998</v>
      </c>
      <c r="G106" s="361">
        <f t="shared" si="32"/>
        <v>0</v>
      </c>
    </row>
    <row r="107" spans="1:7" x14ac:dyDescent="0.3">
      <c r="A107" s="350">
        <v>43493</v>
      </c>
      <c r="B107" s="357">
        <f t="shared" si="14"/>
        <v>567.28134488632156</v>
      </c>
      <c r="C107" s="335">
        <v>3830</v>
      </c>
      <c r="D107" s="357">
        <f t="shared" si="15"/>
        <v>484.85585033018941</v>
      </c>
      <c r="E107" s="371">
        <v>473</v>
      </c>
      <c r="F107" s="359">
        <f>USD_CNY!B1027</f>
        <v>6.7515000000000001</v>
      </c>
      <c r="G107" s="361">
        <f t="shared" ref="G107:G111" si="33">C107-C106</f>
        <v>10</v>
      </c>
    </row>
    <row r="108" spans="1:7" x14ac:dyDescent="0.3">
      <c r="A108" s="350">
        <v>43494</v>
      </c>
      <c r="B108" s="357" t="str">
        <f t="shared" si="14"/>
        <v/>
      </c>
      <c r="C108" s="335"/>
      <c r="D108" s="357">
        <f t="shared" si="15"/>
        <v>0</v>
      </c>
      <c r="E108" s="371"/>
      <c r="F108" s="359">
        <f>USD_CNY!B1028</f>
        <v>0</v>
      </c>
      <c r="G108" s="361">
        <f t="shared" si="33"/>
        <v>-3830</v>
      </c>
    </row>
    <row r="109" spans="1:7" x14ac:dyDescent="0.3">
      <c r="A109" s="350">
        <v>43495</v>
      </c>
      <c r="B109" s="357" t="str">
        <f t="shared" si="14"/>
        <v/>
      </c>
      <c r="C109" s="335"/>
      <c r="D109" s="357">
        <f t="shared" si="15"/>
        <v>0</v>
      </c>
      <c r="E109" s="371"/>
      <c r="F109" s="359">
        <f>USD_CNY!B1029</f>
        <v>0</v>
      </c>
      <c r="G109" s="361">
        <f t="shared" si="33"/>
        <v>0</v>
      </c>
    </row>
    <row r="110" spans="1:7" x14ac:dyDescent="0.3">
      <c r="A110" s="350">
        <v>43496</v>
      </c>
      <c r="B110" s="357" t="str">
        <f t="shared" si="14"/>
        <v/>
      </c>
      <c r="C110" s="335"/>
      <c r="D110" s="357">
        <f t="shared" si="15"/>
        <v>0</v>
      </c>
      <c r="E110" s="371"/>
      <c r="F110" s="359">
        <f>USD_CNY!B1030</f>
        <v>0</v>
      </c>
      <c r="G110" s="361">
        <f t="shared" si="33"/>
        <v>0</v>
      </c>
    </row>
    <row r="111" spans="1:7" x14ac:dyDescent="0.3">
      <c r="A111" s="350">
        <v>43497</v>
      </c>
      <c r="B111" s="357" t="str">
        <f t="shared" si="14"/>
        <v/>
      </c>
      <c r="C111" s="335"/>
      <c r="D111" s="357">
        <f t="shared" si="15"/>
        <v>0</v>
      </c>
      <c r="E111" s="371"/>
      <c r="F111" s="359">
        <f>USD_CNY!B1031</f>
        <v>0</v>
      </c>
      <c r="G111" s="361">
        <f t="shared" si="33"/>
        <v>0</v>
      </c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3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2019-01-28T09:58:25Z</dcterms:modified>
</cp:coreProperties>
</file>