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30" i="4" l="1"/>
  <c r="B97" i="16"/>
  <c r="D97" i="16"/>
  <c r="B98" i="15"/>
  <c r="D98" i="15" s="1"/>
  <c r="D774" i="7"/>
  <c r="D775" i="7"/>
  <c r="D776" i="7"/>
  <c r="D777" i="7"/>
  <c r="B774" i="7"/>
  <c r="B775" i="7"/>
  <c r="B776" i="7"/>
  <c r="B777" i="7"/>
  <c r="F774" i="7"/>
  <c r="G774" i="7"/>
  <c r="F775" i="7"/>
  <c r="G775" i="7"/>
  <c r="F776" i="7"/>
  <c r="G776" i="7"/>
  <c r="F777" i="7"/>
  <c r="G777" i="7"/>
  <c r="B1227" i="5"/>
  <c r="D1227" i="5"/>
  <c r="F1227" i="5"/>
  <c r="G1227" i="5"/>
  <c r="F1228" i="5"/>
  <c r="G1228" i="5"/>
  <c r="F1229" i="5"/>
  <c r="G1229" i="5"/>
  <c r="F1230" i="5"/>
  <c r="G1230" i="5"/>
  <c r="F1231" i="5"/>
  <c r="G1231" i="5"/>
  <c r="F1232" i="5"/>
  <c r="G1232" i="5"/>
  <c r="F1233" i="5"/>
  <c r="G1233" i="5"/>
  <c r="B1230" i="4"/>
  <c r="D1230" i="4"/>
  <c r="F1230" i="4"/>
  <c r="G1230" i="4"/>
  <c r="F1231" i="4"/>
  <c r="G1231" i="4"/>
  <c r="F1232" i="4"/>
  <c r="G1232" i="4"/>
  <c r="B1229" i="3"/>
  <c r="D1229" i="3"/>
  <c r="F1229" i="3"/>
  <c r="G1229" i="3"/>
  <c r="F1230" i="3"/>
  <c r="G1230" i="3"/>
  <c r="F1231" i="3"/>
  <c r="G1231" i="3"/>
  <c r="F1232" i="3"/>
  <c r="G1232" i="3"/>
  <c r="F1233" i="3"/>
  <c r="G1233" i="3"/>
  <c r="F1234" i="3"/>
  <c r="G1234" i="3"/>
  <c r="F1235" i="3"/>
  <c r="G1235" i="3"/>
  <c r="B1231" i="2"/>
  <c r="D1231" i="2" s="1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E1229" i="4" l="1"/>
  <c r="C95" i="16"/>
  <c r="D97" i="15"/>
  <c r="B96" i="15"/>
  <c r="B97" i="15"/>
  <c r="C96" i="15"/>
  <c r="G96" i="15" s="1"/>
  <c r="F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3" i="15"/>
  <c r="G103" i="15"/>
  <c r="F104" i="15"/>
  <c r="G104" i="15"/>
  <c r="F105" i="15"/>
  <c r="G105" i="15"/>
  <c r="C772" i="7"/>
  <c r="C1225" i="5"/>
  <c r="C1228" i="4"/>
  <c r="C1227" i="3"/>
  <c r="F1229" i="2"/>
  <c r="F1230" i="2"/>
  <c r="C1229" i="2"/>
  <c r="E1226" i="4" l="1"/>
  <c r="D770" i="7" l="1"/>
  <c r="B770" i="7"/>
  <c r="B772" i="7"/>
  <c r="D772" i="7" s="1"/>
  <c r="B773" i="7"/>
  <c r="D773" i="7" s="1"/>
  <c r="F770" i="7"/>
  <c r="G770" i="7"/>
  <c r="F771" i="7"/>
  <c r="B771" i="7" s="1"/>
  <c r="D771" i="7" s="1"/>
  <c r="G771" i="7"/>
  <c r="F772" i="7"/>
  <c r="G772" i="7"/>
  <c r="F773" i="7"/>
  <c r="G773" i="7"/>
  <c r="D1227" i="2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E1225" i="4" l="1"/>
  <c r="D92" i="16"/>
  <c r="B92" i="16"/>
  <c r="B93" i="16"/>
  <c r="D93" i="16" s="1"/>
  <c r="F92" i="16"/>
  <c r="G92" i="16"/>
  <c r="F93" i="16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G97" i="16"/>
  <c r="D93" i="15"/>
  <c r="D96" i="15"/>
  <c r="B93" i="15"/>
  <c r="F93" i="15"/>
  <c r="G93" i="15"/>
  <c r="F94" i="15"/>
  <c r="B94" i="15" s="1"/>
  <c r="D94" i="15" s="1"/>
  <c r="G94" i="15"/>
  <c r="F95" i="15"/>
  <c r="B95" i="15" s="1"/>
  <c r="D95" i="15" s="1"/>
  <c r="G95" i="15"/>
  <c r="B769" i="7"/>
  <c r="D769" i="7" s="1"/>
  <c r="D1222" i="5"/>
  <c r="B1222" i="5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D1224" i="3"/>
  <c r="B1224" i="3"/>
  <c r="B1225" i="3"/>
  <c r="D1225" i="3" s="1"/>
  <c r="B1226" i="3"/>
  <c r="D1226" i="3" s="1"/>
  <c r="F1224" i="3"/>
  <c r="G1224" i="3"/>
  <c r="F1225" i="3"/>
  <c r="G1225" i="3"/>
  <c r="F1226" i="3"/>
  <c r="G1226" i="3"/>
  <c r="F1227" i="3"/>
  <c r="B1227" i="3" s="1"/>
  <c r="D1227" i="3" s="1"/>
  <c r="G1227" i="3"/>
  <c r="F1228" i="3"/>
  <c r="B1228" i="3" s="1"/>
  <c r="D1228" i="3" s="1"/>
  <c r="G1228" i="3"/>
  <c r="D1225" i="4"/>
  <c r="B1225" i="4"/>
  <c r="B1227" i="4"/>
  <c r="D1227" i="4" s="1"/>
  <c r="F1225" i="4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D1226" i="2"/>
  <c r="F1226" i="2"/>
  <c r="B1226" i="2" s="1"/>
  <c r="G1226" i="2"/>
  <c r="E1224" i="4" l="1"/>
  <c r="D1221" i="3"/>
  <c r="D90" i="16"/>
  <c r="D91" i="16"/>
  <c r="B90" i="16"/>
  <c r="B91" i="16"/>
  <c r="F90" i="16"/>
  <c r="G90" i="16"/>
  <c r="F91" i="16"/>
  <c r="G91" i="16"/>
  <c r="D91" i="15"/>
  <c r="D92" i="15"/>
  <c r="B91" i="15"/>
  <c r="B92" i="15"/>
  <c r="F91" i="15"/>
  <c r="G91" i="15"/>
  <c r="F92" i="15"/>
  <c r="G92" i="15"/>
  <c r="C91" i="15"/>
  <c r="D767" i="7"/>
  <c r="D768" i="7"/>
  <c r="B767" i="7"/>
  <c r="B768" i="7"/>
  <c r="F767" i="7"/>
  <c r="G767" i="7"/>
  <c r="F768" i="7"/>
  <c r="G768" i="7"/>
  <c r="F769" i="7"/>
  <c r="G769" i="7"/>
  <c r="C767" i="7"/>
  <c r="B1220" i="5"/>
  <c r="B1221" i="5"/>
  <c r="D1220" i="5"/>
  <c r="D1221" i="5"/>
  <c r="F1220" i="5"/>
  <c r="G1220" i="5"/>
  <c r="F1221" i="5"/>
  <c r="G1221" i="5"/>
  <c r="C1220" i="5"/>
  <c r="D1223" i="4"/>
  <c r="D1224" i="4"/>
  <c r="B1223" i="4"/>
  <c r="B1224" i="4"/>
  <c r="F1223" i="4"/>
  <c r="G1223" i="4"/>
  <c r="F1224" i="4"/>
  <c r="G1224" i="4"/>
  <c r="C1223" i="4"/>
  <c r="D1222" i="3"/>
  <c r="D1223" i="3"/>
  <c r="B1222" i="3"/>
  <c r="B1223" i="3"/>
  <c r="F1222" i="3"/>
  <c r="G1222" i="3"/>
  <c r="F1223" i="3"/>
  <c r="G1223" i="3"/>
  <c r="C1222" i="3"/>
  <c r="D1224" i="2"/>
  <c r="D1225" i="2"/>
  <c r="B1224" i="2"/>
  <c r="B1225" i="2"/>
  <c r="F1224" i="2"/>
  <c r="G1224" i="2"/>
  <c r="F1225" i="2"/>
  <c r="G1225" i="2"/>
  <c r="C1224" i="2"/>
  <c r="I1222" i="3" l="1"/>
  <c r="I1112" i="3"/>
  <c r="I1221" i="3"/>
  <c r="J1231" i="3"/>
  <c r="J1230" i="3"/>
  <c r="J1229" i="3"/>
  <c r="E1222" i="4"/>
  <c r="D90" i="15"/>
  <c r="B90" i="15"/>
  <c r="F90" i="15"/>
  <c r="G90" i="15"/>
  <c r="C89" i="15"/>
  <c r="D89" i="16"/>
  <c r="B89" i="16"/>
  <c r="F89" i="16"/>
  <c r="G89" i="16"/>
  <c r="C88" i="16"/>
  <c r="D766" i="7"/>
  <c r="B766" i="7"/>
  <c r="F766" i="7"/>
  <c r="G766" i="7"/>
  <c r="C765" i="7"/>
  <c r="D1219" i="5"/>
  <c r="B1219" i="5"/>
  <c r="F1219" i="5"/>
  <c r="G1219" i="5"/>
  <c r="C1218" i="5"/>
  <c r="D1222" i="4"/>
  <c r="B1222" i="4"/>
  <c r="F1222" i="4"/>
  <c r="G1222" i="4"/>
  <c r="C1221" i="4"/>
  <c r="B1221" i="3"/>
  <c r="G1221" i="3"/>
  <c r="C1220" i="3"/>
  <c r="F1221" i="3"/>
  <c r="D1222" i="2"/>
  <c r="D1223" i="2"/>
  <c r="F1223" i="2"/>
  <c r="B1223" i="2" s="1"/>
  <c r="B1222" i="2"/>
  <c r="G1223" i="2"/>
  <c r="C1222" i="2"/>
  <c r="E1220" i="4" l="1"/>
  <c r="D88" i="15"/>
  <c r="B88" i="15"/>
  <c r="F88" i="15"/>
  <c r="G88" i="15"/>
  <c r="F89" i="15"/>
  <c r="B89" i="15" s="1"/>
  <c r="D89" i="15" s="1"/>
  <c r="G89" i="15"/>
  <c r="D1217" i="5"/>
  <c r="B1217" i="5"/>
  <c r="F1217" i="5"/>
  <c r="G1217" i="5"/>
  <c r="F1218" i="5"/>
  <c r="B1218" i="5" s="1"/>
  <c r="D1218" i="5" s="1"/>
  <c r="G1218" i="5"/>
  <c r="D1220" i="4"/>
  <c r="B1220" i="4"/>
  <c r="B1221" i="4"/>
  <c r="D1221" i="4" s="1"/>
  <c r="F1220" i="4"/>
  <c r="G1220" i="4"/>
  <c r="F1221" i="4"/>
  <c r="G1221" i="4"/>
  <c r="B1221" i="2"/>
  <c r="D1221" i="2"/>
  <c r="E1219" i="4" l="1"/>
  <c r="C85" i="16"/>
  <c r="D86" i="15"/>
  <c r="D87" i="15"/>
  <c r="F87" i="15"/>
  <c r="G87" i="15"/>
  <c r="B86" i="15"/>
  <c r="B87" i="15"/>
  <c r="C86" i="15"/>
  <c r="C762" i="7"/>
  <c r="D1215" i="5"/>
  <c r="D1216" i="5"/>
  <c r="G1216" i="5"/>
  <c r="F1216" i="5"/>
  <c r="B1216" i="5" s="1"/>
  <c r="B1215" i="5"/>
  <c r="C1215" i="5"/>
  <c r="B1219" i="4"/>
  <c r="D1219" i="4"/>
  <c r="B1218" i="4"/>
  <c r="D1218" i="4" s="1"/>
  <c r="C1217" i="3"/>
  <c r="D1219" i="2"/>
  <c r="D1220" i="2"/>
  <c r="B1219" i="2"/>
  <c r="B1220" i="2"/>
  <c r="C1219" i="2"/>
  <c r="E1217" i="4" l="1"/>
  <c r="D84" i="16"/>
  <c r="B84" i="16"/>
  <c r="B85" i="16"/>
  <c r="D85" i="16" s="1"/>
  <c r="B86" i="16"/>
  <c r="D86" i="16" s="1"/>
  <c r="F84" i="16"/>
  <c r="G84" i="16"/>
  <c r="F85" i="16"/>
  <c r="G85" i="16"/>
  <c r="F86" i="16"/>
  <c r="G86" i="16"/>
  <c r="F87" i="16"/>
  <c r="B87" i="16" s="1"/>
  <c r="D87" i="16" s="1"/>
  <c r="G87" i="16"/>
  <c r="F88" i="16"/>
  <c r="B88" i="16" s="1"/>
  <c r="D88" i="16" s="1"/>
  <c r="G88" i="16"/>
  <c r="B85" i="15"/>
  <c r="D85" i="15" s="1"/>
  <c r="D761" i="7"/>
  <c r="B761" i="7"/>
  <c r="B762" i="7"/>
  <c r="D762" i="7" s="1"/>
  <c r="F761" i="7"/>
  <c r="G761" i="7"/>
  <c r="F762" i="7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B1214" i="5"/>
  <c r="D1214" i="5" s="1"/>
  <c r="B1217" i="4"/>
  <c r="D1217" i="4" s="1"/>
  <c r="D1216" i="3"/>
  <c r="B1216" i="3"/>
  <c r="F1216" i="3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B1218" i="2"/>
  <c r="D1218" i="2" s="1"/>
  <c r="F1218" i="2"/>
  <c r="G1218" i="2"/>
  <c r="F1219" i="2"/>
  <c r="G1219" i="2"/>
  <c r="F1220" i="2"/>
  <c r="G1220" i="2"/>
  <c r="F1221" i="2"/>
  <c r="G1221" i="2"/>
  <c r="F1222" i="2"/>
  <c r="G1222" i="2"/>
  <c r="E1216" i="4" l="1"/>
  <c r="D83" i="16"/>
  <c r="B83" i="16"/>
  <c r="F83" i="16"/>
  <c r="G83" i="16"/>
  <c r="D84" i="15"/>
  <c r="B84" i="15"/>
  <c r="F84" i="15"/>
  <c r="G84" i="15"/>
  <c r="F85" i="15"/>
  <c r="G85" i="15"/>
  <c r="F86" i="15"/>
  <c r="G86" i="15"/>
  <c r="D760" i="7"/>
  <c r="B760" i="7"/>
  <c r="F760" i="7"/>
  <c r="G760" i="7"/>
  <c r="B1213" i="5"/>
  <c r="D1213" i="5" s="1"/>
  <c r="F1213" i="5"/>
  <c r="G1213" i="5"/>
  <c r="F1214" i="5"/>
  <c r="G1214" i="5"/>
  <c r="F1215" i="5"/>
  <c r="G1215" i="5"/>
  <c r="B1216" i="4"/>
  <c r="D1216" i="4" s="1"/>
  <c r="F1216" i="4"/>
  <c r="G1216" i="4"/>
  <c r="F1217" i="4"/>
  <c r="G1217" i="4"/>
  <c r="F1218" i="4"/>
  <c r="G1218" i="4"/>
  <c r="F1219" i="4"/>
  <c r="G1219" i="4"/>
  <c r="B1215" i="3"/>
  <c r="D1215" i="3" s="1"/>
  <c r="G1215" i="3"/>
  <c r="B1217" i="2"/>
  <c r="D1217" i="2" s="1"/>
  <c r="F1217" i="2"/>
  <c r="G1217" i="2"/>
  <c r="E1214" i="4" l="1"/>
  <c r="E1215" i="4"/>
  <c r="D81" i="16"/>
  <c r="D82" i="16"/>
  <c r="B81" i="16"/>
  <c r="B82" i="16"/>
  <c r="C81" i="16"/>
  <c r="G81" i="16" s="1"/>
  <c r="F81" i="16"/>
  <c r="F82" i="16"/>
  <c r="C82" i="15"/>
  <c r="G82" i="15" s="1"/>
  <c r="D83" i="15"/>
  <c r="B82" i="15"/>
  <c r="D82" i="15" s="1"/>
  <c r="B83" i="15"/>
  <c r="F82" i="15"/>
  <c r="F83" i="15"/>
  <c r="D759" i="7"/>
  <c r="B759" i="7"/>
  <c r="C758" i="7"/>
  <c r="B758" i="7"/>
  <c r="D758" i="7" s="1"/>
  <c r="F758" i="7"/>
  <c r="F759" i="7"/>
  <c r="G759" i="7"/>
  <c r="G758" i="7"/>
  <c r="D1211" i="5"/>
  <c r="D1212" i="5"/>
  <c r="B1211" i="5"/>
  <c r="B1212" i="5"/>
  <c r="F1211" i="5"/>
  <c r="F1212" i="5"/>
  <c r="G1212" i="5"/>
  <c r="G1211" i="5"/>
  <c r="C1211" i="5"/>
  <c r="D1214" i="4"/>
  <c r="D1215" i="4"/>
  <c r="B1214" i="4"/>
  <c r="B1215" i="4"/>
  <c r="F1214" i="4"/>
  <c r="F1215" i="4"/>
  <c r="G1215" i="4"/>
  <c r="G1214" i="4"/>
  <c r="C1214" i="4"/>
  <c r="D1213" i="3"/>
  <c r="D1214" i="3"/>
  <c r="B1213" i="3"/>
  <c r="B1214" i="3"/>
  <c r="G1214" i="3"/>
  <c r="G1213" i="3"/>
  <c r="D1215" i="2"/>
  <c r="D1216" i="2"/>
  <c r="B1215" i="2"/>
  <c r="B1216" i="2"/>
  <c r="G1216" i="2"/>
  <c r="G1215" i="2"/>
  <c r="C1215" i="2"/>
  <c r="F1213" i="3"/>
  <c r="F1214" i="3"/>
  <c r="F1215" i="3"/>
  <c r="F1215" i="2"/>
  <c r="F1216" i="2"/>
  <c r="G82" i="16" l="1"/>
  <c r="G83" i="15"/>
  <c r="E1213" i="4"/>
  <c r="B1210" i="5"/>
  <c r="D1210" i="5" s="1"/>
  <c r="B1214" i="2"/>
  <c r="D1214" i="2" s="1"/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B76" i="16"/>
  <c r="B78" i="16"/>
  <c r="D78" i="16" s="1"/>
  <c r="B80" i="16"/>
  <c r="D80" i="16" s="1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F77" i="15"/>
  <c r="G77" i="15"/>
  <c r="F78" i="15"/>
  <c r="G78" i="15"/>
  <c r="F79" i="15"/>
  <c r="G79" i="15"/>
  <c r="F80" i="15"/>
  <c r="B80" i="15" s="1"/>
  <c r="D80" i="15" s="1"/>
  <c r="G80" i="15"/>
  <c r="F81" i="15"/>
  <c r="B81" i="15" s="1"/>
  <c r="D81" i="15" s="1"/>
  <c r="G81" i="15"/>
  <c r="D753" i="7"/>
  <c r="B753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06" i="5"/>
  <c r="D1206" i="5"/>
  <c r="D1209" i="4"/>
  <c r="B1209" i="4"/>
  <c r="B1210" i="4"/>
  <c r="D1210" i="4" s="1"/>
  <c r="B1213" i="4"/>
  <c r="D1213" i="4" s="1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D1208" i="3"/>
  <c r="B1208" i="3"/>
  <c r="B1209" i="3"/>
  <c r="D1209" i="3" s="1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B1210" i="2"/>
  <c r="D1210" i="2"/>
  <c r="F1210" i="2"/>
  <c r="G1210" i="2"/>
  <c r="F1211" i="2"/>
  <c r="G1211" i="2"/>
  <c r="F1212" i="2"/>
  <c r="G1212" i="2"/>
  <c r="F1213" i="2"/>
  <c r="G1213" i="2"/>
  <c r="F1214" i="2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<sst xmlns="http://schemas.openxmlformats.org/spreadsheetml/2006/main" count="4564" uniqueCount="1033">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</sst>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Cu!$A$760:$A$1230</c:f>
              <c:numCache>
                <c:formatCode>yyyy\.mm\.dd</c:formatCode>
                <c:ptCount val="25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</c:numCache>
            </c:numRef>
          </c:cat>
          <c:val>
            <c:numRef>
              <c:f>Cu!$B$979:$B$1230</c:f>
              <c:numCache>
                <c:formatCode>_(* #,##0.00_);_(* \(#,##0.00\);_(* "-"??_);_(@_)</c:formatCode>
                <c:ptCount val="25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60768"/>
        <c:axId val="172562304"/>
      </c:areaChart>
      <c:dateAx>
        <c:axId val="1725607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2562304"/>
        <c:crosses val="autoZero"/>
        <c:auto val="1"/>
        <c:lblOffset val="100"/>
        <c:baseTimeUnit val="days"/>
      </c:dateAx>
      <c:valAx>
        <c:axId val="1725623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5607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82016"/>
        <c:axId val="172583552"/>
      </c:areaChart>
      <c:dateAx>
        <c:axId val="1725820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258355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7258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5820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Ag!$A$875:$A$1229</c:f>
              <c:numCache>
                <c:formatCode>yyyy\.mm\.dd</c:formatCode>
                <c:ptCount val="24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</c:numCache>
            </c:numRef>
          </c:cat>
          <c:val>
            <c:numRef>
              <c:f>Ag!$B$875:$B$1229</c:f>
              <c:numCache>
                <c:formatCode>_(* #,##0.00_);_(* \(#,##0.00\);_(* "-"??_);_(@_)</c:formatCode>
                <c:ptCount val="24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15552"/>
        <c:axId val="172617088"/>
      </c:areaChart>
      <c:dateAx>
        <c:axId val="1726155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617088"/>
        <c:crosses val="autoZero"/>
        <c:auto val="1"/>
        <c:lblOffset val="100"/>
        <c:baseTimeUnit val="days"/>
        <c:majorUnit val="7"/>
        <c:majorTimeUnit val="days"/>
      </c:dateAx>
      <c:valAx>
        <c:axId val="172617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615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Zn!$A$760:$A$1226</c:f>
              <c:numCache>
                <c:formatCode>yyyy\.mm\.dd</c:formatCode>
                <c:ptCount val="24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</c:numCache>
            </c:numRef>
          </c:cat>
          <c:val>
            <c:numRef>
              <c:f>Zn!$B$760:$B$1226</c:f>
              <c:numCache>
                <c:formatCode>_(* #,##0.00_);_(* \(#,##0.00\);_(* "-"??_);_(@_)</c:formatCode>
                <c:ptCount val="24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92416"/>
        <c:axId val="226898304"/>
      </c:areaChart>
      <c:dateAx>
        <c:axId val="2268924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98304"/>
        <c:crosses val="autoZero"/>
        <c:auto val="1"/>
        <c:lblOffset val="100"/>
        <c:baseTimeUnit val="days"/>
      </c:dateAx>
      <c:valAx>
        <c:axId val="22689830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924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USD_CNY!$A$910:$A$1016</c:f>
              <c:numCache>
                <c:formatCode>yyyy\.mm\.dd</c:formatCode>
                <c:ptCount val="10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</c:numCache>
            </c:numRef>
          </c:cat>
          <c:val>
            <c:numRef>
              <c:f>USD_CNY!$B$910:$B$1016</c:f>
              <c:numCache>
                <c:formatCode>_(* #,##0.00000_);_(* \(#,##0.00000\);_(* "-"??_);_(@_)</c:formatCode>
                <c:ptCount val="10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23648"/>
        <c:axId val="226925184"/>
      </c:areaChart>
      <c:dateAx>
        <c:axId val="226923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6925184"/>
        <c:crosses val="autoZero"/>
        <c:auto val="1"/>
        <c:lblOffset val="100"/>
        <c:baseTimeUnit val="days"/>
        <c:majorUnit val="7"/>
      </c:dateAx>
      <c:valAx>
        <c:axId val="22692518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23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45280"/>
        <c:axId val="226947072"/>
      </c:areaChart>
      <c:catAx>
        <c:axId val="2269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7072"/>
        <c:crosses val="autoZero"/>
        <c:auto val="1"/>
        <c:lblAlgn val="ctr"/>
        <c:lblOffset val="100"/>
        <c:noMultiLvlLbl val="0"/>
      </c:catAx>
      <c:valAx>
        <c:axId val="22694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52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Pb!$A$759:$A$1228</c:f>
              <c:numCache>
                <c:formatCode>yyyy\.mm\.dd</c:formatCode>
                <c:ptCount val="24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</c:numCache>
            </c:numRef>
          </c:cat>
          <c:val>
            <c:numRef>
              <c:f>Pb!$B$759:$B$1228</c:f>
              <c:numCache>
                <c:formatCode>_(* #,##0.00_);_(* \(#,##0.00\);_(* "-"??_);_(@_)</c:formatCode>
                <c:ptCount val="24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26432"/>
        <c:axId val="227027968"/>
      </c:areaChart>
      <c:dateAx>
        <c:axId val="2270264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702796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702796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264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68544"/>
        <c:axId val="227070336"/>
      </c:lineChart>
      <c:dateAx>
        <c:axId val="22706854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70336"/>
        <c:crosses val="autoZero"/>
        <c:auto val="1"/>
        <c:lblOffset val="100"/>
        <c:baseTimeUnit val="days"/>
      </c:dateAx>
      <c:valAx>
        <c:axId val="2270703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685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5008"/>
        <c:axId val="227116544"/>
      </c:lineChart>
      <c:dateAx>
        <c:axId val="2271150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16544"/>
        <c:crosses val="autoZero"/>
        <c:auto val="1"/>
        <c:lblOffset val="100"/>
        <c:baseTimeUnit val="days"/>
      </c:dateAx>
      <c:valAx>
        <c:axId val="227116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1500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Ni!$A$6:$A$773</c:f>
              <c:numCache>
                <c:formatCode>yyyy\.mm\.dd</c:formatCode>
                <c:ptCount val="21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</c:numCache>
            </c:numRef>
          </c:cat>
          <c:val>
            <c:numRef>
              <c:f>Ni!$B$6:$B$773</c:f>
              <c:numCache>
                <c:formatCode>_(* #,##0.00_);_(* \(#,##0.00\);_(* "-"??_);_(@_)</c:formatCode>
                <c:ptCount val="21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32544"/>
        <c:axId val="227134080"/>
      </c:areaChart>
      <c:dateAx>
        <c:axId val="2271325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34080"/>
        <c:crosses val="autoZero"/>
        <c:auto val="1"/>
        <c:lblOffset val="100"/>
        <c:baseTimeUnit val="days"/>
      </c:dateAx>
      <c:valAx>
        <c:axId val="22713408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325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Coke!$A$6:$A$97</c:f>
              <c:numCache>
                <c:formatCode>yyyy\.mm\.dd</c:formatCode>
                <c:ptCount val="9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</c:numCache>
            </c:numRef>
          </c:cat>
          <c:val>
            <c:numRef>
              <c:f>Coke!$B$6:$B$97</c:f>
              <c:numCache>
                <c:formatCode>0.00</c:formatCode>
                <c:ptCount val="9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486336"/>
        <c:axId val="227492224"/>
      </c:areaChart>
      <c:dateAx>
        <c:axId val="2274863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492224"/>
        <c:crosses val="autoZero"/>
        <c:auto val="1"/>
        <c:lblOffset val="100"/>
        <c:baseTimeUnit val="days"/>
      </c:dateAx>
      <c:valAx>
        <c:axId val="22749222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4863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Steel!$A$6:$A$96</c:f>
              <c:numCache>
                <c:formatCode>yyyy\.mm\.dd</c:formatCode>
                <c:ptCount val="9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</c:numCache>
            </c:numRef>
          </c:cat>
          <c:val>
            <c:numRef>
              <c:f>Steel!$B$6:$B$96</c:f>
              <c:numCache>
                <c:formatCode>0.00</c:formatCode>
                <c:ptCount val="9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524992"/>
        <c:axId val="227526528"/>
      </c:areaChart>
      <c:dateAx>
        <c:axId val="2275249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526528"/>
        <c:crosses val="autoZero"/>
        <c:auto val="1"/>
        <c:lblOffset val="100"/>
        <c:baseTimeUnit val="days"/>
      </c:dateAx>
      <c:valAx>
        <c:axId val="22752652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5249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39424"/>
        <c:axId val="227240960"/>
      </c:areaChart>
      <c:dateAx>
        <c:axId val="2272394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7240960"/>
        <c:crosses val="autoZero"/>
        <c:auto val="1"/>
        <c:lblOffset val="100"/>
        <c:baseTimeUnit val="days"/>
      </c:dateAx>
      <c:valAx>
        <c:axId val="2272409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239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56576"/>
        <c:axId val="227266560"/>
      </c:areaChart>
      <c:dateAx>
        <c:axId val="2272565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726656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7266560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2565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80896"/>
        <c:axId val="150090880"/>
      </c:areaChart>
      <c:dateAx>
        <c:axId val="1500808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090880"/>
        <c:crosses val="autoZero"/>
        <c:auto val="1"/>
        <c:lblOffset val="100"/>
        <c:baseTimeUnit val="days"/>
      </c:dateAx>
      <c:valAx>
        <c:axId val="15009088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0080896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96000"/>
        <c:axId val="227297536"/>
      </c:areaChart>
      <c:dateAx>
        <c:axId val="227296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7297536"/>
        <c:crosses val="autoZero"/>
        <c:auto val="1"/>
        <c:lblOffset val="100"/>
        <c:baseTimeUnit val="days"/>
      </c:dateAx>
      <c:valAx>
        <c:axId val="2272975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72960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0928"/>
        <c:axId val="228142464"/>
      </c:areaChart>
      <c:dateAx>
        <c:axId val="228140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8142464"/>
        <c:crosses val="autoZero"/>
        <c:auto val="1"/>
        <c:lblOffset val="100"/>
        <c:baseTimeUnit val="days"/>
      </c:dateAx>
      <c:valAx>
        <c:axId val="2281424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814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22496"/>
        <c:axId val="150124032"/>
      </c:areaChart>
      <c:dateAx>
        <c:axId val="1501224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50124032"/>
        <c:crosses val="autoZero"/>
        <c:auto val="1"/>
        <c:lblOffset val="100"/>
        <c:baseTimeUnit val="days"/>
      </c:dateAx>
      <c:valAx>
        <c:axId val="15012403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0122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94400"/>
        <c:axId val="227895936"/>
      </c:lineChart>
      <c:dateAx>
        <c:axId val="2278944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7895936"/>
        <c:crosses val="autoZero"/>
        <c:auto val="1"/>
        <c:lblOffset val="100"/>
        <c:baseTimeUnit val="days"/>
      </c:dateAx>
      <c:valAx>
        <c:axId val="2278959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789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73152"/>
        <c:axId val="228303616"/>
      </c:areaChart>
      <c:dateAx>
        <c:axId val="2282731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8303616"/>
        <c:crosses val="autoZero"/>
        <c:auto val="1"/>
        <c:lblOffset val="100"/>
        <c:baseTimeUnit val="days"/>
      </c:dateAx>
      <c:valAx>
        <c:axId val="2283036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28273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23712"/>
        <c:axId val="228325248"/>
      </c:areaChart>
      <c:dateAx>
        <c:axId val="2283237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8325248"/>
        <c:crosses val="autoZero"/>
        <c:auto val="1"/>
        <c:lblOffset val="100"/>
        <c:baseTimeUnit val="days"/>
      </c:dateAx>
      <c:valAx>
        <c:axId val="22832524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832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03392"/>
        <c:axId val="228604928"/>
      </c:barChart>
      <c:dateAx>
        <c:axId val="2286033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8604928"/>
        <c:crosses val="autoZero"/>
        <c:auto val="1"/>
        <c:lblOffset val="100"/>
        <c:baseTimeUnit val="days"/>
      </c:dateAx>
      <c:valAx>
        <c:axId val="228604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860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66144"/>
        <c:axId val="227918592"/>
      </c:areaChart>
      <c:dateAx>
        <c:axId val="172166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27918592"/>
        <c:crosses val="autoZero"/>
        <c:auto val="1"/>
        <c:lblOffset val="100"/>
        <c:baseTimeUnit val="days"/>
      </c:dateAx>
      <c:valAx>
        <c:axId val="227918592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216614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72864"/>
        <c:axId val="228374400"/>
      </c:areaChart>
      <c:dateAx>
        <c:axId val="2283728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8374400"/>
        <c:crosses val="autoZero"/>
        <c:auto val="1"/>
        <c:lblOffset val="100"/>
        <c:baseTimeUnit val="days"/>
      </c:dateAx>
      <c:valAx>
        <c:axId val="228374400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8372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29504"/>
        <c:axId val="228532992"/>
      </c:lineChart>
      <c:catAx>
        <c:axId val="22862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28532992"/>
        <c:crosses val="autoZero"/>
        <c:auto val="1"/>
        <c:lblAlgn val="ctr"/>
        <c:lblOffset val="100"/>
        <c:noMultiLvlLbl val="0"/>
      </c:catAx>
      <c:valAx>
        <c:axId val="22853299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286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48992"/>
        <c:axId val="228550528"/>
      </c:lineChart>
      <c:dateAx>
        <c:axId val="2285489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8550528"/>
        <c:crosses val="autoZero"/>
        <c:auto val="1"/>
        <c:lblOffset val="100"/>
        <c:baseTimeUnit val="days"/>
      </c:dateAx>
      <c:valAx>
        <c:axId val="2285505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854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641216"/>
        <c:axId val="227642752"/>
      </c:areaChart>
      <c:dateAx>
        <c:axId val="2276412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7642752"/>
        <c:crosses val="autoZero"/>
        <c:auto val="1"/>
        <c:lblOffset val="100"/>
        <c:baseTimeUnit val="days"/>
      </c:dateAx>
      <c:valAx>
        <c:axId val="22764275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764121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675136"/>
        <c:axId val="227676928"/>
      </c:areaChart>
      <c:dateAx>
        <c:axId val="2276751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7676928"/>
        <c:crosses val="autoZero"/>
        <c:auto val="1"/>
        <c:lblOffset val="100"/>
        <c:baseTimeUnit val="days"/>
      </c:dateAx>
      <c:valAx>
        <c:axId val="227676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7675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06912"/>
        <c:axId val="227608448"/>
      </c:lineChart>
      <c:dateAx>
        <c:axId val="227606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7608448"/>
        <c:crosses val="autoZero"/>
        <c:auto val="1"/>
        <c:lblOffset val="100"/>
        <c:baseTimeUnit val="days"/>
      </c:dateAx>
      <c:valAx>
        <c:axId val="2276084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76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24288"/>
        <c:axId val="227730176"/>
      </c:areaChart>
      <c:dateAx>
        <c:axId val="2277242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27730176"/>
        <c:crosses val="autoZero"/>
        <c:auto val="1"/>
        <c:lblOffset val="100"/>
        <c:baseTimeUnit val="days"/>
      </c:dateAx>
      <c:valAx>
        <c:axId val="2277301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772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04096"/>
        <c:axId val="228805632"/>
      </c:areaChart>
      <c:dateAx>
        <c:axId val="228804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8805632"/>
        <c:crosses val="autoZero"/>
        <c:auto val="1"/>
        <c:lblOffset val="100"/>
        <c:baseTimeUnit val="days"/>
      </c:dateAx>
      <c:valAx>
        <c:axId val="2288056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880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17536"/>
        <c:axId val="228835712"/>
      </c:lineChart>
      <c:dateAx>
        <c:axId val="228817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8835712"/>
        <c:crosses val="autoZero"/>
        <c:auto val="1"/>
        <c:lblOffset val="100"/>
        <c:baseTimeUnit val="days"/>
      </c:dateAx>
      <c:valAx>
        <c:axId val="22883571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2881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79552"/>
        <c:axId val="229481088"/>
      </c:areaChart>
      <c:dateAx>
        <c:axId val="2294795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9481088"/>
        <c:crosses val="autoZero"/>
        <c:auto val="1"/>
        <c:lblOffset val="100"/>
        <c:baseTimeUnit val="days"/>
      </c:dateAx>
      <c:valAx>
        <c:axId val="22948108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29479552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505664"/>
        <c:axId val="227926400"/>
      </c:areaChart>
      <c:dateAx>
        <c:axId val="2295056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7926400"/>
        <c:crosses val="autoZero"/>
        <c:auto val="1"/>
        <c:lblOffset val="100"/>
        <c:baseTimeUnit val="days"/>
      </c:dateAx>
      <c:valAx>
        <c:axId val="227926400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950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92448"/>
        <c:axId val="229193984"/>
      </c:areaChart>
      <c:dateAx>
        <c:axId val="229192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9193984"/>
        <c:crosses val="autoZero"/>
        <c:auto val="1"/>
        <c:lblOffset val="100"/>
        <c:baseTimeUnit val="days"/>
      </c:dateAx>
      <c:valAx>
        <c:axId val="229193984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919244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7" t="s">
        <v>1018</v>
      </c>
      <c r="B1" s="387"/>
      <c r="C1" s="387"/>
      <c r="D1" s="387"/>
      <c r="E1" s="387"/>
      <c r="F1" s="387"/>
      <c r="G1" s="387"/>
      <c r="H1" s="387"/>
      <c r="I1" s="387"/>
      <c r="J1" s="157"/>
      <c r="K1" s="338"/>
      <c r="L1" s="197"/>
      <c r="M1" s="158"/>
    </row>
    <row r="2" spans="1:13" x14ac:dyDescent="0.3">
      <c r="A2" s="388" t="s">
        <v>21</v>
      </c>
      <c r="B2" s="388"/>
      <c r="C2" s="388"/>
      <c r="D2" s="388"/>
      <c r="E2" s="181">
        <v>43474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47620</v>
      </c>
      <c r="E5" s="328">
        <f>+IF(ISERROR(VLOOKUP($E$2,Cu!$A$5:$H$1643,7,0)),0,VLOOKUP($E$2,Cu!$A$5:$H$1643,7,0))</f>
        <v>160</v>
      </c>
      <c r="F5" s="327" t="s">
        <v>3</v>
      </c>
      <c r="G5" s="326">
        <f>+IF(ISERROR(VLOOKUP($E$2,Cu!$A$5:$H$1643,2,0)),0,VLOOKUP($E$2,Cu!$A$5:$H$1643,2,0))</f>
        <v>6948.9944971318255</v>
      </c>
      <c r="H5" s="326">
        <f>+IF(ISERROR(VLOOKUP($E$2,Cu!$A$5:$H$1643,4,0)),0,VLOOKUP($E$2,Cu!$A$5:$H$1643,4,0))</f>
        <v>5939.3115360101074</v>
      </c>
      <c r="I5" s="326">
        <f>+IF(ISERROR(VLOOKUP($E$2,Cu!$A$5:$H$1643,5,0)),0,VLOOKUP($E$2,Cu!$A$5:$H$1643,5,0))</f>
        <v>5904.5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18175</v>
      </c>
      <c r="E6" s="328">
        <f>+IF(ISERROR(VLOOKUP($E$2,Pb!$A$5:$H$1988,7,0)),0,VLOOKUP($E$2,Pb!$A$5:$H$1988,7,0))</f>
        <v>25</v>
      </c>
      <c r="F6" s="327" t="s">
        <v>3</v>
      </c>
      <c r="G6" s="326">
        <f>+IF(ISERROR(VLOOKUP($E$2,Pb!$A$5:$H$1988,2,0)),0,VLOOKUP($E$2,Pb!$A$5:$H$1988,2,0))</f>
        <v>2652.2044306041776</v>
      </c>
      <c r="H6" s="326">
        <f>+IF(ISERROR(VLOOKUP($E$2,Pb!$A$5:$H$1988,4,0)),0,VLOOKUP($E$2,Pb!$A$5:$H$1988,4,0))</f>
        <v>2266.8413936787842</v>
      </c>
      <c r="I6" s="326">
        <f>+IF(ISERROR(VLOOKUP($E$2,Pb!$A$5:$H$1988,5,0)),0,VLOOKUP($E$2,Pb!$A$5:$H$1988,5,0))</f>
        <v>1940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3696</v>
      </c>
      <c r="E7" s="328">
        <f>+IF(ISERROR(VLOOKUP($E$2,Ag!$A$5:$H$1988,7,0)),0,VLOOKUP($E$2,Ag!$A$5:$H$1988,7,0))</f>
        <v>5</v>
      </c>
      <c r="F7" s="327" t="s">
        <v>6</v>
      </c>
      <c r="G7" s="326">
        <f>+IF(ISERROR(VLOOKUP($E$2,Ag!$A$5:$H$1519,2,0)),0,VLOOKUP($E$2,Ag!$A$5:$H$1519,2,0))</f>
        <v>539.34237004198292</v>
      </c>
      <c r="H7" s="326">
        <f>+IF(ISERROR(VLOOKUP($E$2,Ag!$A$5:$H$1519,4,0)),0,VLOOKUP($E$2,Ag!$A$5:$H$1519,4,0))</f>
        <v>460.97638465126749</v>
      </c>
      <c r="I7" s="326">
        <f>+IF(ISERROR(VLOOKUP($E$2,Ag!$A$5:$H$1519,5,0)),0,VLOOKUP($E$2,Ag!$A$5:$H$1519,5,0))</f>
        <v>502.67500000000001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21810</v>
      </c>
      <c r="E8" s="328">
        <f>+IF(ISERROR(VLOOKUP($E$2,Zn!$A$5:$H$2996,7,0)),0,VLOOKUP($E$2,Zn!$A$5:$H$2996,7,0))</f>
        <v>190</v>
      </c>
      <c r="F8" s="327" t="s">
        <v>3</v>
      </c>
      <c r="G8" s="326">
        <f>+IF(ISERROR(VLOOKUP($E$2,Zn!$A$5:$H$2996,2,0)),0,VLOOKUP($E$2,Zn!$A$5:$H$2996,2,0))</f>
        <v>3182.6453167250129</v>
      </c>
      <c r="H8" s="326">
        <f>+IF(ISERROR(VLOOKUP($E$2,Zn!$A$5:$H$2996,4,0)),0,VLOOKUP($E$2,Zn!$A$5:$H$2996,4,0))</f>
        <v>2720.2096724145413</v>
      </c>
      <c r="I8" s="326">
        <f>+IF(ISERROR(VLOOKUP($E$2,Zn!$A$5:$H$2996,5,0)),0,VLOOKUP($E$2,Zn!$A$5:$H$2996,5,0))</f>
        <v>2541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92000</v>
      </c>
      <c r="E9" s="328">
        <f>+IF(ISERROR(VLOOKUP($E$2,Ni!$A$6:$H$2998,7,0)),0,VLOOKUP($E$2,Ni!$A$6:$H$2998,7,0))</f>
        <v>850</v>
      </c>
      <c r="F9" s="327" t="s">
        <v>3</v>
      </c>
      <c r="G9" s="326">
        <f>+IF(ISERROR(VLOOKUP($E$2,Ni!$A$6:$H$2998,2,0)),0,VLOOKUP($E$2,Ni!$A$6:$H$2998,2,0))</f>
        <v>13425.188864681393</v>
      </c>
      <c r="H9" s="326">
        <f>+IF(ISERROR(VLOOKUP($E$2,Ni!$A$6:$H$2998,4,0)),0,VLOOKUP($E$2,Ni!$A$6:$H$2998,4,0))</f>
        <v>11474.520397163584</v>
      </c>
      <c r="I9" s="326">
        <f>+IF(ISERROR(VLOOKUP($E$2,Ni!$A$6:$H$2998,5,0)),0,VLOOKUP($E$2,Ni!$A$6:$H$2998,5,0))</f>
        <v>11055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1946</v>
      </c>
      <c r="E10" s="328">
        <f>+IF(ISERROR(VLOOKUP($E$2,Coke!$A$6:$H$2998,7,0)),0,VLOOKUP($E$2,Coke!$A$6:$H$2998,7,0))</f>
        <v>-3</v>
      </c>
      <c r="F10" s="327" t="s">
        <v>3</v>
      </c>
      <c r="G10" s="326">
        <f>+IF(ISERROR(VLOOKUP($E$2,Coke!$A$6:$H$2998,2,0)),0,VLOOKUP($E$2,Coke!$A$6:$H$2998,2,0))</f>
        <v>283.97192968119555</v>
      </c>
      <c r="H10" s="326">
        <f>+IF(ISERROR(VLOOKUP($E$2,Coke!$A$6:$H$2998,4,0)),0,VLOOKUP($E$2,Coke!$A$6:$H$2998,4,0))</f>
        <v>242.71105100956885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3825</v>
      </c>
      <c r="E11" s="328">
        <f>+IF(ISERROR(VLOOKUP($E$2,Steel!$A$6:$H$2998,7,0)),0,VLOOKUP($E$2,Steel!$A$6:$H$2998,7,0))</f>
        <v>-10</v>
      </c>
      <c r="F11" s="327" t="s">
        <v>3</v>
      </c>
      <c r="G11" s="326">
        <f>+IF(ISERROR(VLOOKUP($E$2,Steel!$A$6:$H$2998,2,0)),0,VLOOKUP($E$2,Steel!$A$6:$H$2998,2,0))</f>
        <v>558.16681964572092</v>
      </c>
      <c r="H11" s="326">
        <f>+IF(ISERROR(VLOOKUP($E$2,Steel!$A$6:$H$2998,4,0)),0,VLOOKUP($E$2,Steel!$A$6:$H$2998,4,0))</f>
        <v>477.06565781685549</v>
      </c>
      <c r="I11" s="355">
        <f>+IF(ISERROR(VLOOKUP($E$2,Steel!$A$6:$H$2998,5,0)),0,VLOOKUP($E$2,Steel!$A$6:$H$2998,5,0))</f>
        <v>461.5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43474</v>
      </c>
      <c r="C15" s="182" t="s">
        <v>1002</v>
      </c>
      <c r="D15" s="192">
        <f>+IF(ISERROR(VLOOKUP($E$2,'CNY-VND'!$A$4:$B$500,2,0)),0,VLOOKUP($E$2,'CNY-VND'!$A$4:$B$500,2,0))</f>
        <v>3422</v>
      </c>
      <c r="E15" s="389" t="s">
        <v>1000</v>
      </c>
      <c r="F15" s="389"/>
      <c r="G15" s="389"/>
      <c r="H15" s="389"/>
      <c r="I15" s="389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23245</v>
      </c>
      <c r="E16" s="389" t="s">
        <v>1003</v>
      </c>
      <c r="F16" s="389"/>
      <c r="G16" s="389"/>
      <c r="H16" s="389"/>
      <c r="I16" s="389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6.8527899999999997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90" t="s">
        <v>17</v>
      </c>
      <c r="B18" s="390"/>
      <c r="C18" s="390"/>
      <c r="D18" s="390"/>
      <c r="E18" s="390"/>
      <c r="F18" s="390"/>
      <c r="G18" s="390"/>
      <c r="H18" s="390"/>
      <c r="I18" s="390"/>
    </row>
    <row r="19" spans="1:12" ht="15.75" customHeight="1" x14ac:dyDescent="0.3">
      <c r="A19" s="384" t="s">
        <v>656</v>
      </c>
      <c r="B19" s="385"/>
      <c r="C19" s="384" t="s">
        <v>18</v>
      </c>
      <c r="D19" s="386"/>
      <c r="E19" s="386"/>
      <c r="F19" s="386"/>
      <c r="G19" s="386"/>
      <c r="H19" s="386"/>
      <c r="I19" s="386"/>
    </row>
    <row r="34" spans="1:12" ht="15" customHeight="1" x14ac:dyDescent="0.3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 x14ac:dyDescent="0.3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 x14ac:dyDescent="0.3">
      <c r="A100" s="381" t="s">
        <v>1028</v>
      </c>
      <c r="B100" s="381"/>
      <c r="C100" s="381"/>
      <c r="D100" s="381"/>
      <c r="E100" s="381"/>
      <c r="F100" s="381"/>
      <c r="G100" s="381"/>
      <c r="H100" s="381"/>
      <c r="I100" s="381"/>
    </row>
    <row r="115" spans="1:9" x14ac:dyDescent="0.3">
      <c r="A115" s="381" t="s">
        <v>1029</v>
      </c>
      <c r="B115" s="381"/>
      <c r="C115" s="381"/>
      <c r="D115" s="381"/>
      <c r="E115" s="381"/>
      <c r="F115" s="381"/>
      <c r="G115" s="381"/>
      <c r="H115" s="381"/>
      <c r="I115" s="381"/>
    </row>
    <row r="128" spans="1:9" x14ac:dyDescent="0.3">
      <c r="A128" s="381" t="s">
        <v>1005</v>
      </c>
      <c r="B128" s="381"/>
      <c r="C128" s="381"/>
      <c r="D128" s="381"/>
      <c r="E128" s="381"/>
      <c r="F128" s="381"/>
      <c r="G128" s="381"/>
      <c r="H128" s="381"/>
      <c r="I128" s="381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19" activePane="bottomLeft" state="frozen"/>
      <selection pane="bottomLeft" activeCell="E1232" sqref="E1232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5904.5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31" si="33">+IF(F1188=0,"",C1188/F1188)</f>
        <v>7047.9524779751482</v>
      </c>
      <c r="C1188" s="267">
        <v>49120</v>
      </c>
      <c r="D1188" s="47">
        <f t="shared" ref="D1188:D1231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3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3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3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35">
      <c r="A1232" s="225">
        <v>43475</v>
      </c>
      <c r="B1232" s="47"/>
      <c r="C1232" s="267"/>
      <c r="D1232" s="47"/>
      <c r="E1232" s="267"/>
      <c r="F1232" s="170">
        <f>USD_CNY!B1018</f>
        <v>0</v>
      </c>
      <c r="G1232" s="162">
        <f t="shared" si="51"/>
        <v>-47620</v>
      </c>
    </row>
    <row r="1233" spans="1:7" x14ac:dyDescent="0.35">
      <c r="A1233" s="46"/>
      <c r="B1233" s="47"/>
      <c r="C1233" s="267"/>
      <c r="D1233" s="47"/>
      <c r="E1233" s="267"/>
      <c r="F1233" s="170">
        <f>USD_CNY!B1019</f>
        <v>0</v>
      </c>
      <c r="G1233" s="162">
        <f t="shared" si="51"/>
        <v>0</v>
      </c>
    </row>
    <row r="1234" spans="1:7" x14ac:dyDescent="0.35">
      <c r="A1234" s="46"/>
      <c r="B1234" s="47"/>
      <c r="C1234" s="267"/>
      <c r="D1234" s="47"/>
      <c r="E1234" s="267"/>
      <c r="F1234" s="170">
        <f>USD_CNY!B1020</f>
        <v>0</v>
      </c>
      <c r="G1234" s="162">
        <f t="shared" si="51"/>
        <v>0</v>
      </c>
    </row>
    <row r="1235" spans="1:7" x14ac:dyDescent="0.35">
      <c r="A1235" s="46"/>
      <c r="B1235" s="47"/>
      <c r="C1235" s="267"/>
      <c r="D1235" s="47"/>
      <c r="E1235" s="267"/>
      <c r="F1235" s="170">
        <f>USD_CNY!B1021</f>
        <v>0</v>
      </c>
      <c r="G1235" s="162">
        <f t="shared" si="51"/>
        <v>0</v>
      </c>
    </row>
    <row r="1236" spans="1:7" x14ac:dyDescent="0.35">
      <c r="A1236" s="46"/>
      <c r="B1236" s="47"/>
      <c r="C1236" s="267"/>
      <c r="D1236" s="47"/>
      <c r="E1236" s="267"/>
      <c r="F1236" s="170">
        <f>USD_CNY!B1022</f>
        <v>0</v>
      </c>
      <c r="G1236" s="162">
        <f t="shared" si="51"/>
        <v>0</v>
      </c>
    </row>
    <row r="1237" spans="1:7" x14ac:dyDescent="0.35">
      <c r="A1237" s="46"/>
      <c r="B1237" s="47"/>
      <c r="C1237" s="267"/>
      <c r="D1237" s="47"/>
      <c r="E1237" s="267"/>
      <c r="F1237" s="170">
        <f>USD_CNY!B1023</f>
        <v>0</v>
      </c>
      <c r="G1237" s="162">
        <f t="shared" si="51"/>
        <v>0</v>
      </c>
    </row>
    <row r="1238" spans="1:7" x14ac:dyDescent="0.35">
      <c r="A1238" s="46"/>
      <c r="B1238" s="47"/>
      <c r="C1238" s="267"/>
      <c r="D1238" s="47"/>
      <c r="E1238" s="267"/>
      <c r="F1238" s="170">
        <f>USD_CNY!B1024</f>
        <v>0</v>
      </c>
      <c r="G1238" s="162">
        <f t="shared" si="51"/>
        <v>0</v>
      </c>
    </row>
    <row r="1239" spans="1:7" x14ac:dyDescent="0.35">
      <c r="A1239" s="46"/>
      <c r="B1239" s="47"/>
      <c r="C1239" s="267"/>
      <c r="D1239" s="47"/>
      <c r="E1239" s="267"/>
      <c r="F1239" s="47"/>
    </row>
    <row r="1240" spans="1:7" x14ac:dyDescent="0.35">
      <c r="A1240" s="46"/>
      <c r="B1240" s="47"/>
      <c r="C1240" s="267"/>
      <c r="D1240" s="47"/>
      <c r="E1240" s="267"/>
      <c r="F1240" s="47"/>
    </row>
    <row r="1241" spans="1:7" x14ac:dyDescent="0.35">
      <c r="A1241" s="46"/>
      <c r="B1241" s="47"/>
      <c r="C1241" s="267"/>
      <c r="D1241" s="47"/>
      <c r="E1241" s="267"/>
      <c r="F1241" s="47"/>
    </row>
    <row r="1242" spans="1:7" x14ac:dyDescent="0.35">
      <c r="A1242" s="46"/>
      <c r="B1242" s="47"/>
      <c r="C1242" s="267"/>
      <c r="D1242" s="47"/>
      <c r="E1242" s="267"/>
      <c r="F1242" s="47"/>
    </row>
    <row r="1243" spans="1:7" x14ac:dyDescent="0.35">
      <c r="A1243" s="46"/>
      <c r="B1243" s="47"/>
      <c r="C1243" s="267"/>
      <c r="D1243" s="47"/>
      <c r="E1243" s="267"/>
      <c r="F1243" s="47"/>
    </row>
    <row r="1244" spans="1:7" x14ac:dyDescent="0.35">
      <c r="A1244" s="46"/>
      <c r="B1244" s="47"/>
      <c r="C1244" s="267"/>
      <c r="D1244" s="47"/>
      <c r="E1244" s="267"/>
      <c r="F1244" s="47"/>
    </row>
    <row r="1245" spans="1:7" x14ac:dyDescent="0.35">
      <c r="A1245" s="46"/>
      <c r="B1245" s="47"/>
      <c r="C1245" s="267"/>
      <c r="D1245" s="47"/>
      <c r="E1245" s="267"/>
      <c r="F1245" s="47"/>
    </row>
    <row r="1246" spans="1:7" x14ac:dyDescent="0.35">
      <c r="A1246" s="46"/>
      <c r="B1246" s="47"/>
      <c r="C1246" s="267"/>
      <c r="D1246" s="47"/>
      <c r="E1246" s="267"/>
      <c r="F1246" s="47"/>
    </row>
    <row r="1247" spans="1:7" x14ac:dyDescent="0.35">
      <c r="A1247" s="46"/>
      <c r="B1247" s="47"/>
      <c r="C1247" s="267"/>
      <c r="D1247" s="47"/>
      <c r="E1247" s="267"/>
      <c r="F1247" s="47"/>
    </row>
    <row r="1248" spans="1:7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21" activePane="bottomLeft" state="frozen"/>
      <selection pane="bottomLeft" activeCell="E1230" sqref="E1230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29" si="37">+IF(F1203=0,"",C1203/F1203)</f>
        <v>2683.427583474408</v>
      </c>
      <c r="C1203" s="47">
        <v>18625</v>
      </c>
      <c r="D1203" s="47">
        <f t="shared" ref="D1203:D1229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x14ac:dyDescent="0.35">
      <c r="A1230" s="225">
        <v>43475</v>
      </c>
      <c r="B1230" s="47"/>
      <c r="C1230" s="47"/>
      <c r="D1230" s="47"/>
      <c r="E1230" s="47"/>
      <c r="F1230" s="170">
        <f>USD_CNY!B1018</f>
        <v>0</v>
      </c>
      <c r="G1230" s="162">
        <f t="shared" si="45"/>
        <v>-18175</v>
      </c>
      <c r="J1230" s="25">
        <f>J1229/7</f>
        <v>199.57142857142858</v>
      </c>
    </row>
    <row r="1231" spans="1:10" x14ac:dyDescent="0.35">
      <c r="A1231" s="225">
        <v>43476</v>
      </c>
      <c r="B1231" s="47"/>
      <c r="C1231" s="47"/>
      <c r="D1231" s="47"/>
      <c r="E1231" s="47"/>
      <c r="F1231" s="170">
        <f>USD_CNY!B1019</f>
        <v>0</v>
      </c>
      <c r="G1231" s="162">
        <f t="shared" si="45"/>
        <v>0</v>
      </c>
      <c r="J1231" s="25">
        <f>J1230*4</f>
        <v>798.28571428571433</v>
      </c>
    </row>
    <row r="1232" spans="1:10" x14ac:dyDescent="0.35">
      <c r="A1232" s="201"/>
      <c r="B1232" s="47"/>
      <c r="C1232" s="47"/>
      <c r="D1232" s="47"/>
      <c r="E1232" s="47"/>
      <c r="F1232" s="170">
        <f>USD_CNY!B1020</f>
        <v>0</v>
      </c>
      <c r="G1232" s="162">
        <f t="shared" si="45"/>
        <v>0</v>
      </c>
    </row>
    <row r="1233" spans="1:7" x14ac:dyDescent="0.35">
      <c r="A1233" s="201"/>
      <c r="B1233" s="47"/>
      <c r="C1233" s="47"/>
      <c r="D1233" s="47"/>
      <c r="E1233" s="47"/>
      <c r="F1233" s="170">
        <f>USD_CNY!B1021</f>
        <v>0</v>
      </c>
      <c r="G1233" s="162">
        <f t="shared" si="45"/>
        <v>0</v>
      </c>
    </row>
    <row r="1234" spans="1:7" x14ac:dyDescent="0.35">
      <c r="A1234" s="201"/>
      <c r="B1234" s="47"/>
      <c r="C1234" s="47"/>
      <c r="D1234" s="47"/>
      <c r="E1234" s="47"/>
      <c r="F1234" s="170">
        <f>USD_CNY!B1022</f>
        <v>0</v>
      </c>
      <c r="G1234" s="162">
        <f t="shared" si="45"/>
        <v>0</v>
      </c>
    </row>
    <row r="1235" spans="1:7" x14ac:dyDescent="0.35">
      <c r="A1235" s="201"/>
      <c r="B1235" s="47"/>
      <c r="C1235" s="47"/>
      <c r="D1235" s="47"/>
      <c r="E1235" s="47"/>
      <c r="F1235" s="170">
        <f>USD_CNY!B1023</f>
        <v>0</v>
      </c>
      <c r="G1235" s="162">
        <f t="shared" si="45"/>
        <v>0</v>
      </c>
    </row>
    <row r="1236" spans="1:7" x14ac:dyDescent="0.35">
      <c r="A1236" s="201"/>
      <c r="B1236" s="47"/>
      <c r="C1236" s="47"/>
      <c r="D1236" s="47"/>
      <c r="E1236" s="47"/>
      <c r="F1236" s="62"/>
    </row>
    <row r="1237" spans="1:7" x14ac:dyDescent="0.35">
      <c r="A1237" s="201"/>
      <c r="B1237" s="47"/>
      <c r="C1237" s="47"/>
      <c r="D1237" s="47"/>
      <c r="E1237" s="47"/>
      <c r="F1237" s="62"/>
    </row>
    <row r="1238" spans="1:7" x14ac:dyDescent="0.35">
      <c r="A1238" s="201"/>
      <c r="B1238" s="47"/>
      <c r="C1238" s="47"/>
      <c r="D1238" s="47"/>
      <c r="E1238" s="47"/>
      <c r="F1238" s="62"/>
    </row>
    <row r="1239" spans="1:7" x14ac:dyDescent="0.35">
      <c r="A1239" s="201"/>
      <c r="B1239" s="47"/>
      <c r="C1239" s="47"/>
      <c r="D1239" s="47"/>
      <c r="E1239" s="47"/>
      <c r="F1239" s="62"/>
    </row>
    <row r="1240" spans="1:7" x14ac:dyDescent="0.35">
      <c r="A1240" s="201"/>
      <c r="B1240" s="47"/>
      <c r="C1240" s="47"/>
      <c r="D1240" s="47"/>
      <c r="E1240" s="47"/>
      <c r="F1240" s="62"/>
    </row>
    <row r="1241" spans="1:7" x14ac:dyDescent="0.35">
      <c r="A1241" s="201"/>
      <c r="B1241" s="47"/>
      <c r="C1241" s="47"/>
      <c r="D1241" s="47"/>
      <c r="E1241" s="47"/>
      <c r="F1241" s="62"/>
    </row>
    <row r="1242" spans="1:7" x14ac:dyDescent="0.35">
      <c r="A1242" s="201"/>
      <c r="B1242" s="47"/>
      <c r="C1242" s="47"/>
      <c r="D1242" s="47"/>
      <c r="E1242" s="47"/>
      <c r="F1242" s="62"/>
    </row>
    <row r="1243" spans="1:7" x14ac:dyDescent="0.35">
      <c r="A1243" s="201"/>
      <c r="B1243" s="47"/>
      <c r="C1243" s="47"/>
      <c r="D1243" s="47"/>
      <c r="E1243" s="47"/>
      <c r="F1243" s="62"/>
    </row>
    <row r="1244" spans="1:7" x14ac:dyDescent="0.35">
      <c r="A1244" s="201"/>
      <c r="B1244" s="47"/>
      <c r="C1244" s="47"/>
      <c r="D1244" s="47"/>
      <c r="E1244" s="47"/>
      <c r="F1244" s="62"/>
    </row>
    <row r="1245" spans="1:7" x14ac:dyDescent="0.35">
      <c r="A1245" s="201"/>
      <c r="B1245" s="47"/>
      <c r="C1245" s="47"/>
      <c r="D1245" s="47"/>
      <c r="E1245" s="47"/>
      <c r="F1245" s="62"/>
    </row>
    <row r="1246" spans="1:7" x14ac:dyDescent="0.35">
      <c r="A1246" s="201"/>
      <c r="B1246" s="47"/>
      <c r="C1246" s="47"/>
      <c r="D1246" s="47"/>
      <c r="E1246" s="47"/>
      <c r="F1246" s="62"/>
    </row>
    <row r="1247" spans="1:7" x14ac:dyDescent="0.35">
      <c r="A1247" s="201"/>
      <c r="B1247" s="47"/>
      <c r="C1247" s="47"/>
      <c r="D1247" s="47"/>
      <c r="E1247" s="47"/>
      <c r="F1247" s="62"/>
    </row>
    <row r="1248" spans="1:7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214" activePane="bottomLeft" state="frozen"/>
      <selection pane="bottomLeft" activeCell="E1231" sqref="E1231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30" si="40">+IF(F1204=0,"",C1204/F1204)</f>
        <v>502.68342758347438</v>
      </c>
      <c r="C1204" s="257">
        <v>3489</v>
      </c>
      <c r="D1204" s="20">
        <f t="shared" ref="D1204:D1230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35">
      <c r="A1231" s="225">
        <v>43475</v>
      </c>
      <c r="B1231" s="20"/>
      <c r="C1231" s="257"/>
      <c r="D1231" s="20"/>
      <c r="E1231" s="20"/>
      <c r="F1231" s="170">
        <f>USD_CNY!B1018</f>
        <v>0</v>
      </c>
      <c r="G1231" s="184">
        <f t="shared" si="49"/>
        <v>-3696</v>
      </c>
    </row>
    <row r="1232" spans="1:7" x14ac:dyDescent="0.35">
      <c r="A1232" s="225">
        <v>43476</v>
      </c>
      <c r="B1232" s="20"/>
      <c r="C1232" s="257"/>
      <c r="D1232" s="20"/>
      <c r="E1232" s="20"/>
      <c r="F1232" s="170">
        <f>USD_CNY!B1019</f>
        <v>0</v>
      </c>
      <c r="G1232" s="184">
        <f t="shared" si="49"/>
        <v>0</v>
      </c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3"/>
  <sheetViews>
    <sheetView zoomScale="85" zoomScaleNormal="85" workbookViewId="0">
      <pane ySplit="4" topLeftCell="A1217" activePane="bottomLeft" state="frozen"/>
      <selection pane="bottomLeft" activeCell="E1228" sqref="E1228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2720.2096724145413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27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27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35">
      <c r="A1228" s="225">
        <v>43475</v>
      </c>
      <c r="F1228" s="170">
        <f>USD_CNY!B1018</f>
        <v>0</v>
      </c>
      <c r="G1228" s="184">
        <f t="shared" si="47"/>
        <v>-21810</v>
      </c>
    </row>
    <row r="1229" spans="1:7" x14ac:dyDescent="0.35">
      <c r="F1229" s="170">
        <f>USD_CNY!B1019</f>
        <v>0</v>
      </c>
      <c r="G1229" s="184">
        <f t="shared" si="47"/>
        <v>0</v>
      </c>
    </row>
    <row r="1230" spans="1:7" x14ac:dyDescent="0.35">
      <c r="F1230" s="170">
        <f>USD_CNY!B1020</f>
        <v>0</v>
      </c>
      <c r="G1230" s="184">
        <f t="shared" si="47"/>
        <v>0</v>
      </c>
    </row>
    <row r="1231" spans="1:7" x14ac:dyDescent="0.35">
      <c r="F1231" s="170">
        <f>USD_CNY!B1021</f>
        <v>0</v>
      </c>
      <c r="G1231" s="184">
        <f t="shared" si="47"/>
        <v>0</v>
      </c>
    </row>
    <row r="1232" spans="1:7" x14ac:dyDescent="0.35">
      <c r="F1232" s="170">
        <f>USD_CNY!B1022</f>
        <v>0</v>
      </c>
      <c r="G1232" s="184">
        <f t="shared" si="47"/>
        <v>0</v>
      </c>
    </row>
    <row r="1233" spans="6:7" x14ac:dyDescent="0.35">
      <c r="F1233" s="170">
        <f>USD_CNY!B1023</f>
        <v>0</v>
      </c>
      <c r="G1233" s="184">
        <f t="shared" si="47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7"/>
  <sheetViews>
    <sheetView zoomScale="115" zoomScaleNormal="115" workbookViewId="0">
      <pane ySplit="5" topLeftCell="A769" activePane="bottomLeft" state="frozen"/>
      <selection pane="bottomLeft" activeCell="E775" sqref="E775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77" si="28">+IF(F731=0,"",C731/F731)</f>
        <v>14764.542141360806</v>
      </c>
      <c r="C731" s="288">
        <v>102900</v>
      </c>
      <c r="D731" s="110">
        <f t="shared" ref="D731:D777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3">
      <c r="A775" s="350">
        <v>43475</v>
      </c>
      <c r="B775" s="106" t="str">
        <f t="shared" si="28"/>
        <v/>
      </c>
      <c r="D775" s="106">
        <f t="shared" si="29"/>
        <v>0</v>
      </c>
      <c r="F775" s="177">
        <f>USD_CNY!B1018</f>
        <v>0</v>
      </c>
      <c r="G775" s="106">
        <f t="shared" si="39"/>
        <v>-92000</v>
      </c>
    </row>
    <row r="776" spans="1:7" x14ac:dyDescent="0.3">
      <c r="A776" s="350">
        <v>43476</v>
      </c>
      <c r="B776" s="106" t="str">
        <f t="shared" si="28"/>
        <v/>
      </c>
      <c r="D776" s="106">
        <f t="shared" si="29"/>
        <v>0</v>
      </c>
      <c r="F776" s="177">
        <f>USD_CNY!B1019</f>
        <v>0</v>
      </c>
      <c r="G776" s="106">
        <f t="shared" si="39"/>
        <v>0</v>
      </c>
    </row>
    <row r="777" spans="1:7" x14ac:dyDescent="0.3">
      <c r="A777" s="350">
        <v>43477</v>
      </c>
      <c r="B777" s="106" t="str">
        <f t="shared" si="28"/>
        <v/>
      </c>
      <c r="D777" s="106">
        <f t="shared" si="29"/>
        <v>0</v>
      </c>
      <c r="F777" s="177">
        <f>USD_CNY!B1020</f>
        <v>0</v>
      </c>
      <c r="G777" s="106">
        <f t="shared" si="39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workbookViewId="0">
      <pane xSplit="1" ySplit="5" topLeftCell="B94" activePane="bottomRight" state="frozen"/>
      <selection pane="topRight" activeCell="B1" sqref="B1"/>
      <selection pane="bottomLeft" activeCell="A6" sqref="A6"/>
      <selection pane="bottomRight" activeCell="D98" sqref="D98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98" si="13">+IF(F55=0,"",C55/F55)</f>
        <v>342.49720205469623</v>
      </c>
      <c r="C55" s="371">
        <v>2387</v>
      </c>
      <c r="D55" s="357">
        <f t="shared" ref="D55:D98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3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3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3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3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3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3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3">
      <c r="A99" s="350">
        <v>43475</v>
      </c>
      <c r="B99" s="357"/>
      <c r="C99" s="371"/>
      <c r="F99" s="1">
        <f>USD_CNY!B1018</f>
        <v>0</v>
      </c>
      <c r="G99" s="361">
        <f t="shared" si="31"/>
        <v>-1946</v>
      </c>
    </row>
    <row r="100" spans="1:7" x14ac:dyDescent="0.3">
      <c r="A100" s="350">
        <v>43476</v>
      </c>
      <c r="B100" s="357"/>
      <c r="C100" s="371"/>
      <c r="F100" s="1">
        <f>USD_CNY!B1019</f>
        <v>0</v>
      </c>
      <c r="G100" s="361">
        <f t="shared" si="31"/>
        <v>0</v>
      </c>
    </row>
    <row r="101" spans="1:7" x14ac:dyDescent="0.3">
      <c r="A101" s="350">
        <v>43477</v>
      </c>
      <c r="B101" s="357"/>
      <c r="C101" s="371"/>
      <c r="F101" s="1">
        <f>USD_CNY!B1020</f>
        <v>0</v>
      </c>
      <c r="G101" s="361">
        <f t="shared" si="31"/>
        <v>0</v>
      </c>
    </row>
    <row r="102" spans="1:7" x14ac:dyDescent="0.3">
      <c r="A102" s="350">
        <v>43478</v>
      </c>
      <c r="B102" s="357"/>
      <c r="C102" s="371"/>
      <c r="F102" s="1">
        <f>USD_CNY!B1021</f>
        <v>0</v>
      </c>
      <c r="G102" s="361">
        <f t="shared" si="31"/>
        <v>0</v>
      </c>
    </row>
    <row r="103" spans="1:7" x14ac:dyDescent="0.3">
      <c r="A103" s="350">
        <v>43479</v>
      </c>
      <c r="B103" s="357"/>
      <c r="C103" s="371"/>
      <c r="F103" s="1">
        <f>USD_CNY!B1022</f>
        <v>0</v>
      </c>
      <c r="G103" s="361">
        <f t="shared" si="31"/>
        <v>0</v>
      </c>
    </row>
    <row r="104" spans="1:7" x14ac:dyDescent="0.3">
      <c r="A104" s="350">
        <v>43480</v>
      </c>
      <c r="B104" s="357"/>
      <c r="C104" s="371"/>
      <c r="F104" s="1">
        <f>USD_CNY!B1023</f>
        <v>0</v>
      </c>
      <c r="G104" s="361">
        <f t="shared" si="31"/>
        <v>0</v>
      </c>
    </row>
    <row r="105" spans="1:7" x14ac:dyDescent="0.3">
      <c r="F105" s="1">
        <f>USD_CNY!B1024</f>
        <v>0</v>
      </c>
      <c r="G105" s="361">
        <f t="shared" si="31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E98" sqref="E98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97" si="14">+IF(F54=0,"",C54/F54)</f>
        <v>672.94171664705709</v>
      </c>
      <c r="C54" s="335">
        <v>4690</v>
      </c>
      <c r="D54" s="358">
        <f t="shared" ref="D54:D97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3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3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3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3">
      <c r="A98" s="350">
        <v>43475</v>
      </c>
      <c r="B98" s="357"/>
      <c r="C98" s="335"/>
      <c r="D98" s="357"/>
      <c r="E98" s="371"/>
      <c r="F98" s="359"/>
      <c r="G98" s="361"/>
    </row>
    <row r="99" spans="1:7" x14ac:dyDescent="0.3">
      <c r="A99" s="350">
        <v>43476</v>
      </c>
      <c r="B99" s="357"/>
      <c r="C99" s="335"/>
      <c r="D99" s="357"/>
      <c r="E99" s="371"/>
      <c r="F99" s="359"/>
      <c r="G99" s="361"/>
    </row>
    <row r="100" spans="1:7" x14ac:dyDescent="0.3">
      <c r="A100" s="350">
        <v>43477</v>
      </c>
      <c r="B100" s="357"/>
      <c r="C100" s="335"/>
      <c r="D100" s="357"/>
      <c r="E100" s="371"/>
      <c r="F100" s="359"/>
      <c r="G100" s="361"/>
    </row>
    <row r="101" spans="1:7" x14ac:dyDescent="0.3">
      <c r="A101" s="350">
        <v>43478</v>
      </c>
      <c r="B101" s="357"/>
      <c r="C101" s="335"/>
      <c r="D101" s="357"/>
      <c r="E101" s="371"/>
      <c r="F101" s="359"/>
      <c r="G101" s="361"/>
    </row>
    <row r="102" spans="1:7" x14ac:dyDescent="0.3">
      <c r="A102" s="350">
        <v>43479</v>
      </c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06" activePane="bottomLeft" state="frozen"/>
      <selection pane="bottomLeft" activeCell="A1016" sqref="A1016:A1017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225">
        <v>43467</v>
      </c>
      <c r="B1012" s="341">
        <v>6.8689</v>
      </c>
    </row>
    <row r="1013" spans="1:2" x14ac:dyDescent="0.35">
      <c r="A1013" s="225">
        <v>43468</v>
      </c>
      <c r="B1013" s="341">
        <v>6.8757700000000002</v>
      </c>
    </row>
    <row r="1014" spans="1:2" x14ac:dyDescent="0.35">
      <c r="A1014" s="225">
        <v>43469</v>
      </c>
      <c r="B1014" s="341">
        <v>6.8765400000000003</v>
      </c>
    </row>
    <row r="1015" spans="1:2" x14ac:dyDescent="0.35">
      <c r="A1015" s="225">
        <v>43472</v>
      </c>
      <c r="B1015" s="341">
        <v>6.8641199999999998</v>
      </c>
    </row>
    <row r="1016" spans="1:2" x14ac:dyDescent="0.35">
      <c r="A1016" s="225">
        <v>43473</v>
      </c>
      <c r="B1016" s="341">
        <v>6.8448399999999996</v>
      </c>
    </row>
    <row r="1017" spans="1:2" x14ac:dyDescent="0.35">
      <c r="A1017" s="225">
        <v>43474</v>
      </c>
      <c r="B1017" s="341">
        <v>6.8527899999999997</v>
      </c>
    </row>
    <row r="1018" spans="1:2" x14ac:dyDescent="0.35">
      <c r="A1018" s="225"/>
      <c r="B1018" s="341"/>
    </row>
    <row r="1019" spans="1:2" x14ac:dyDescent="0.35">
      <c r="A1019" s="225"/>
      <c r="B1019" s="341"/>
    </row>
    <row r="1020" spans="1:2" x14ac:dyDescent="0.35">
      <c r="A1020" s="225"/>
      <c r="B1020" s="341"/>
    </row>
    <row r="1021" spans="1:2" x14ac:dyDescent="0.35">
      <c r="A1021" s="225"/>
      <c r="B1021" s="341"/>
    </row>
    <row r="1022" spans="1:2" x14ac:dyDescent="0.35">
      <c r="A1022" s="225"/>
      <c r="B1022" s="341"/>
    </row>
    <row r="1023" spans="1:2" x14ac:dyDescent="0.35">
      <c r="A1023" s="225"/>
      <c r="B1023" s="341"/>
    </row>
    <row r="1024" spans="1:2" x14ac:dyDescent="0.35">
      <c r="A1024" s="225"/>
      <c r="B1024" s="341"/>
    </row>
    <row r="1025" spans="1:2" x14ac:dyDescent="0.35">
      <c r="A1025" s="225"/>
      <c r="B1025" s="341"/>
    </row>
    <row r="1026" spans="1:2" x14ac:dyDescent="0.35">
      <c r="A1026" s="225"/>
      <c r="B1026" s="341"/>
    </row>
    <row r="1027" spans="1:2" x14ac:dyDescent="0.35">
      <c r="A1027" s="225"/>
      <c r="B1027" s="341"/>
    </row>
    <row r="1028" spans="1:2" x14ac:dyDescent="0.35">
      <c r="A1028" s="125"/>
      <c r="B1028" s="341"/>
    </row>
    <row r="1029" spans="1:2" x14ac:dyDescent="0.35">
      <c r="A1029" s="125"/>
      <c r="B1029" s="341"/>
    </row>
    <row r="1030" spans="1:2" x14ac:dyDescent="0.35">
      <c r="A1030" s="125"/>
      <c r="B1030" s="341"/>
    </row>
    <row r="1031" spans="1:2" x14ac:dyDescent="0.35">
      <c r="A1031" s="125"/>
      <c r="B1031" s="341"/>
    </row>
    <row r="1032" spans="1:2" x14ac:dyDescent="0.35">
      <c r="A1032" s="125"/>
    </row>
    <row r="1033" spans="1:2" x14ac:dyDescent="0.35">
      <c r="A1033" s="125"/>
    </row>
    <row r="1034" spans="1:2" x14ac:dyDescent="0.35">
      <c r="A1034" s="125"/>
    </row>
    <row r="1035" spans="1:2" x14ac:dyDescent="0.35">
      <c r="A1035" s="125"/>
    </row>
    <row r="1036" spans="1:2" x14ac:dyDescent="0.35">
      <c r="A1036" s="125"/>
    </row>
    <row r="1037" spans="1:2" x14ac:dyDescent="0.35">
      <c r="A1037" s="125"/>
    </row>
    <row r="1038" spans="1:2" x14ac:dyDescent="0.35">
      <c r="A1038" s="125"/>
    </row>
    <row r="1039" spans="1:2" x14ac:dyDescent="0.35">
      <c r="A1039" s="125"/>
    </row>
    <row r="1040" spans="1:2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87" activePane="bottomLeft" state="frozen"/>
      <selection pane="bottomLeft" activeCell="A497" sqref="A497:A498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>
        <v>23250</v>
      </c>
    </row>
    <row r="496" spans="1:2" ht="15.5" x14ac:dyDescent="0.35">
      <c r="A496" s="307">
        <v>43472</v>
      </c>
      <c r="B496" s="333">
        <v>23255</v>
      </c>
    </row>
    <row r="497" spans="1:2" ht="15.5" x14ac:dyDescent="0.35">
      <c r="A497" s="307">
        <v>43473</v>
      </c>
      <c r="B497" s="333">
        <v>23255</v>
      </c>
    </row>
    <row r="498" spans="1:2" ht="15.5" x14ac:dyDescent="0.35">
      <c r="A498" s="307">
        <v>43474</v>
      </c>
      <c r="B498" s="333">
        <v>23245</v>
      </c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41" activePane="bottomLeft" state="frozen"/>
      <selection pane="bottomLeft" activeCell="B355" sqref="B355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>
        <v>3409</v>
      </c>
    </row>
    <row r="352" spans="1:2" x14ac:dyDescent="0.35">
      <c r="A352" s="307">
        <v>43472</v>
      </c>
      <c r="B352" s="310">
        <v>3410</v>
      </c>
    </row>
    <row r="353" spans="1:2" x14ac:dyDescent="0.35">
      <c r="A353" s="307">
        <v>43473</v>
      </c>
      <c r="B353" s="310">
        <v>3412</v>
      </c>
    </row>
    <row r="354" spans="1:2" x14ac:dyDescent="0.35">
      <c r="A354" s="307">
        <v>43474</v>
      </c>
      <c r="B354" s="310">
        <v>3422</v>
      </c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2019-01-09T09:13:40Z</dcterms:modified>
</cp:coreProperties>
</file>