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26" i="4" l="1"/>
  <c r="D770" i="7" l="1"/>
  <c r="D771" i="7"/>
  <c r="D772" i="7"/>
  <c r="D773" i="7"/>
  <c r="B770" i="7"/>
  <c r="B771" i="7"/>
  <c r="B772" i="7"/>
  <c r="B773" i="7"/>
  <c r="F770" i="7"/>
  <c r="G770" i="7"/>
  <c r="F771" i="7"/>
  <c r="G771" i="7"/>
  <c r="F772" i="7"/>
  <c r="G772" i="7"/>
  <c r="F773" i="7"/>
  <c r="G773" i="7"/>
  <c r="D1227" i="2"/>
  <c r="D1228" i="2"/>
  <c r="D1229" i="2"/>
  <c r="D1230" i="2"/>
  <c r="F1227" i="2"/>
  <c r="G1227" i="2"/>
  <c r="F1228" i="2"/>
  <c r="B1228" i="2" s="1"/>
  <c r="G1228" i="2"/>
  <c r="F1229" i="2"/>
  <c r="B1229" i="2" s="1"/>
  <c r="G1229" i="2"/>
  <c r="F1230" i="2"/>
  <c r="B1230" i="2" s="1"/>
  <c r="G1230" i="2"/>
  <c r="B1227" i="2"/>
  <c r="E1225" i="4" l="1"/>
  <c r="D92" i="16"/>
  <c r="D94" i="16"/>
  <c r="D95" i="16"/>
  <c r="D96" i="16"/>
  <c r="B92" i="16"/>
  <c r="B93" i="16"/>
  <c r="D93" i="16" s="1"/>
  <c r="B94" i="16"/>
  <c r="B95" i="16"/>
  <c r="B96" i="16"/>
  <c r="F92" i="16"/>
  <c r="G92" i="16"/>
  <c r="F93" i="16"/>
  <c r="G93" i="16"/>
  <c r="F94" i="16"/>
  <c r="G94" i="16"/>
  <c r="F95" i="16"/>
  <c r="G95" i="16"/>
  <c r="F96" i="16"/>
  <c r="G96" i="16"/>
  <c r="F97" i="16"/>
  <c r="G97" i="16"/>
  <c r="D93" i="15"/>
  <c r="D95" i="15"/>
  <c r="D96" i="15"/>
  <c r="B93" i="15"/>
  <c r="B95" i="15"/>
  <c r="F93" i="15"/>
  <c r="G93" i="15"/>
  <c r="F94" i="15"/>
  <c r="B94" i="15" s="1"/>
  <c r="D94" i="15" s="1"/>
  <c r="G94" i="15"/>
  <c r="F95" i="15"/>
  <c r="G95" i="15"/>
  <c r="B769" i="7"/>
  <c r="D769" i="7" s="1"/>
  <c r="D1222" i="5"/>
  <c r="D1224" i="5"/>
  <c r="D1225" i="5"/>
  <c r="D1226" i="5"/>
  <c r="B1222" i="5"/>
  <c r="B1224" i="5"/>
  <c r="B1225" i="5"/>
  <c r="B1226" i="5"/>
  <c r="F1222" i="5"/>
  <c r="G1222" i="5"/>
  <c r="F1223" i="5"/>
  <c r="B1223" i="5" s="1"/>
  <c r="D1223" i="5" s="1"/>
  <c r="G1223" i="5"/>
  <c r="F1224" i="5"/>
  <c r="G1224" i="5"/>
  <c r="F1225" i="5"/>
  <c r="G1225" i="5"/>
  <c r="F1226" i="5"/>
  <c r="G1226" i="5"/>
  <c r="D1224" i="3"/>
  <c r="D1226" i="3"/>
  <c r="D1227" i="3"/>
  <c r="D1228" i="3"/>
  <c r="B1224" i="3"/>
  <c r="B1225" i="3"/>
  <c r="D1225" i="3" s="1"/>
  <c r="B1226" i="3"/>
  <c r="B1227" i="3"/>
  <c r="B1228" i="3"/>
  <c r="F1224" i="3"/>
  <c r="G1224" i="3"/>
  <c r="F1225" i="3"/>
  <c r="G1225" i="3"/>
  <c r="F1226" i="3"/>
  <c r="G1226" i="3"/>
  <c r="F1227" i="3"/>
  <c r="G1227" i="3"/>
  <c r="F1228" i="3"/>
  <c r="G1228" i="3"/>
  <c r="D1225" i="4"/>
  <c r="D1227" i="4"/>
  <c r="D1228" i="4"/>
  <c r="D1229" i="4"/>
  <c r="B1225" i="4"/>
  <c r="B1227" i="4"/>
  <c r="B1228" i="4"/>
  <c r="B1229" i="4"/>
  <c r="F1225" i="4"/>
  <c r="G1225" i="4"/>
  <c r="F1226" i="4"/>
  <c r="B1226" i="4" s="1"/>
  <c r="D1226" i="4" s="1"/>
  <c r="G1226" i="4"/>
  <c r="F1227" i="4"/>
  <c r="G1227" i="4"/>
  <c r="F1228" i="4"/>
  <c r="G1228" i="4"/>
  <c r="F1229" i="4"/>
  <c r="G1229" i="4"/>
  <c r="D1226" i="2"/>
  <c r="F1226" i="2"/>
  <c r="B1226" i="2" s="1"/>
  <c r="G1226" i="2"/>
  <c r="E1224" i="4" l="1"/>
  <c r="D1221" i="3"/>
  <c r="D90" i="16"/>
  <c r="D91" i="16"/>
  <c r="B90" i="16"/>
  <c r="B91" i="16"/>
  <c r="F90" i="16"/>
  <c r="G90" i="16"/>
  <c r="F91" i="16"/>
  <c r="G91" i="16"/>
  <c r="D91" i="15"/>
  <c r="D92" i="15"/>
  <c r="B91" i="15"/>
  <c r="B92" i="15"/>
  <c r="F91" i="15"/>
  <c r="G91" i="15"/>
  <c r="F92" i="15"/>
  <c r="G92" i="15"/>
  <c r="C91" i="15"/>
  <c r="D767" i="7"/>
  <c r="D768" i="7"/>
  <c r="B767" i="7"/>
  <c r="B768" i="7"/>
  <c r="F767" i="7"/>
  <c r="G767" i="7"/>
  <c r="F768" i="7"/>
  <c r="G768" i="7"/>
  <c r="F769" i="7"/>
  <c r="G769" i="7"/>
  <c r="C767" i="7"/>
  <c r="B1220" i="5"/>
  <c r="B1221" i="5"/>
  <c r="D1220" i="5"/>
  <c r="D1221" i="5"/>
  <c r="F1220" i="5"/>
  <c r="G1220" i="5"/>
  <c r="F1221" i="5"/>
  <c r="G1221" i="5"/>
  <c r="C1220" i="5"/>
  <c r="D1223" i="4"/>
  <c r="D1224" i="4"/>
  <c r="B1223" i="4"/>
  <c r="B1224" i="4"/>
  <c r="F1223" i="4"/>
  <c r="G1223" i="4"/>
  <c r="F1224" i="4"/>
  <c r="G1224" i="4"/>
  <c r="C1223" i="4"/>
  <c r="D1222" i="3"/>
  <c r="D1223" i="3"/>
  <c r="B1222" i="3"/>
  <c r="B1223" i="3"/>
  <c r="F1222" i="3"/>
  <c r="G1222" i="3"/>
  <c r="F1223" i="3"/>
  <c r="G1223" i="3"/>
  <c r="C1222" i="3"/>
  <c r="D1224" i="2"/>
  <c r="D1225" i="2"/>
  <c r="B1224" i="2"/>
  <c r="B1225" i="2"/>
  <c r="F1224" i="2"/>
  <c r="G1224" i="2"/>
  <c r="F1225" i="2"/>
  <c r="G1225" i="2"/>
  <c r="C1224" i="2"/>
  <c r="I1222" i="3" l="1"/>
  <c r="I1112" i="3"/>
  <c r="I1221" i="3"/>
  <c r="J1231" i="3"/>
  <c r="J1230" i="3"/>
  <c r="J1229" i="3"/>
  <c r="E1222" i="4"/>
  <c r="D90" i="15"/>
  <c r="B90" i="15"/>
  <c r="F90" i="15"/>
  <c r="G90" i="15"/>
  <c r="C89" i="15"/>
  <c r="D89" i="16"/>
  <c r="B89" i="16"/>
  <c r="F89" i="16"/>
  <c r="G89" i="16"/>
  <c r="C88" i="16"/>
  <c r="D766" i="7"/>
  <c r="B766" i="7"/>
  <c r="F766" i="7"/>
  <c r="G766" i="7"/>
  <c r="C765" i="7"/>
  <c r="D1219" i="5"/>
  <c r="B1219" i="5"/>
  <c r="F1219" i="5"/>
  <c r="G1219" i="5"/>
  <c r="C1218" i="5"/>
  <c r="D1222" i="4"/>
  <c r="B1222" i="4"/>
  <c r="F1222" i="4"/>
  <c r="G1222" i="4"/>
  <c r="C1221" i="4"/>
  <c r="B1221" i="3"/>
  <c r="G1221" i="3"/>
  <c r="C1220" i="3"/>
  <c r="F1221" i="3"/>
  <c r="D1222" i="2"/>
  <c r="D1223" i="2"/>
  <c r="F1223" i="2"/>
  <c r="B1223" i="2" s="1"/>
  <c r="B1222" i="2"/>
  <c r="G1223" i="2"/>
  <c r="C1222" i="2"/>
  <c r="E1220" i="4" l="1"/>
  <c r="D88" i="15"/>
  <c r="B88" i="15"/>
  <c r="F88" i="15"/>
  <c r="G88" i="15"/>
  <c r="F89" i="15"/>
  <c r="B89" i="15" s="1"/>
  <c r="D89" i="15" s="1"/>
  <c r="G89" i="15"/>
  <c r="D1217" i="5"/>
  <c r="B1217" i="5"/>
  <c r="F1217" i="5"/>
  <c r="G1217" i="5"/>
  <c r="F1218" i="5"/>
  <c r="B1218" i="5" s="1"/>
  <c r="D1218" i="5" s="1"/>
  <c r="G1218" i="5"/>
  <c r="D1220" i="4"/>
  <c r="B1220" i="4"/>
  <c r="B1221" i="4"/>
  <c r="D1221" i="4" s="1"/>
  <c r="F1220" i="4"/>
  <c r="G1220" i="4"/>
  <c r="F1221" i="4"/>
  <c r="G1221" i="4"/>
  <c r="B1221" i="2"/>
  <c r="D1221" i="2"/>
  <c r="E1219" i="4" l="1"/>
  <c r="C85" i="16"/>
  <c r="D86" i="15"/>
  <c r="D87" i="15"/>
  <c r="F87" i="15"/>
  <c r="G87" i="15"/>
  <c r="B86" i="15"/>
  <c r="B87" i="15"/>
  <c r="C86" i="15"/>
  <c r="C762" i="7"/>
  <c r="D1215" i="5"/>
  <c r="D1216" i="5"/>
  <c r="G1216" i="5"/>
  <c r="F1216" i="5"/>
  <c r="B1216" i="5" s="1"/>
  <c r="B1215" i="5"/>
  <c r="C1215" i="5"/>
  <c r="B1219" i="4"/>
  <c r="D1219" i="4"/>
  <c r="B1218" i="4"/>
  <c r="D1218" i="4" s="1"/>
  <c r="C1217" i="3"/>
  <c r="D1219" i="2"/>
  <c r="D1220" i="2"/>
  <c r="B1219" i="2"/>
  <c r="B1220" i="2"/>
  <c r="C1219" i="2"/>
  <c r="E1217" i="4" l="1"/>
  <c r="D84" i="16"/>
  <c r="B84" i="16"/>
  <c r="B85" i="16"/>
  <c r="D85" i="16" s="1"/>
  <c r="B86" i="16"/>
  <c r="D86" i="16" s="1"/>
  <c r="F84" i="16"/>
  <c r="G84" i="16"/>
  <c r="F85" i="16"/>
  <c r="G85" i="16"/>
  <c r="F86" i="16"/>
  <c r="G86" i="16"/>
  <c r="F87" i="16"/>
  <c r="B87" i="16" s="1"/>
  <c r="D87" i="16" s="1"/>
  <c r="G87" i="16"/>
  <c r="F88" i="16"/>
  <c r="B88" i="16" s="1"/>
  <c r="D88" i="16" s="1"/>
  <c r="G88" i="16"/>
  <c r="B85" i="15"/>
  <c r="D85" i="15" s="1"/>
  <c r="D761" i="7"/>
  <c r="B761" i="7"/>
  <c r="B762" i="7"/>
  <c r="D762" i="7" s="1"/>
  <c r="F761" i="7"/>
  <c r="G761" i="7"/>
  <c r="F762" i="7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B1214" i="5"/>
  <c r="D1214" i="5" s="1"/>
  <c r="B1217" i="4"/>
  <c r="D1217" i="4" s="1"/>
  <c r="D1216" i="3"/>
  <c r="B1216" i="3"/>
  <c r="F1216" i="3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B1218" i="2"/>
  <c r="D1218" i="2" s="1"/>
  <c r="F1218" i="2"/>
  <c r="G1218" i="2"/>
  <c r="F1219" i="2"/>
  <c r="G1219" i="2"/>
  <c r="F1220" i="2"/>
  <c r="G1220" i="2"/>
  <c r="F1221" i="2"/>
  <c r="G1221" i="2"/>
  <c r="F1222" i="2"/>
  <c r="G1222" i="2"/>
  <c r="E1216" i="4" l="1"/>
  <c r="D83" i="16"/>
  <c r="B83" i="16"/>
  <c r="F83" i="16"/>
  <c r="G83" i="16"/>
  <c r="D84" i="15"/>
  <c r="B84" i="15"/>
  <c r="F84" i="15"/>
  <c r="G84" i="15"/>
  <c r="F85" i="15"/>
  <c r="G85" i="15"/>
  <c r="F86" i="15"/>
  <c r="G86" i="15"/>
  <c r="D760" i="7"/>
  <c r="B760" i="7"/>
  <c r="F760" i="7"/>
  <c r="G760" i="7"/>
  <c r="B1213" i="5"/>
  <c r="D1213" i="5" s="1"/>
  <c r="F1213" i="5"/>
  <c r="G1213" i="5"/>
  <c r="F1214" i="5"/>
  <c r="G1214" i="5"/>
  <c r="F1215" i="5"/>
  <c r="G1215" i="5"/>
  <c r="B1216" i="4"/>
  <c r="D1216" i="4" s="1"/>
  <c r="F1216" i="4"/>
  <c r="G1216" i="4"/>
  <c r="F1217" i="4"/>
  <c r="G1217" i="4"/>
  <c r="F1218" i="4"/>
  <c r="G1218" i="4"/>
  <c r="F1219" i="4"/>
  <c r="G1219" i="4"/>
  <c r="B1215" i="3"/>
  <c r="D1215" i="3" s="1"/>
  <c r="G1215" i="3"/>
  <c r="B1217" i="2"/>
  <c r="D1217" i="2" s="1"/>
  <c r="F1217" i="2"/>
  <c r="G1217" i="2"/>
  <c r="E1214" i="4" l="1"/>
  <c r="E1215" i="4"/>
  <c r="D81" i="16"/>
  <c r="D82" i="16"/>
  <c r="B81" i="16"/>
  <c r="B82" i="16"/>
  <c r="C81" i="16"/>
  <c r="G81" i="16" s="1"/>
  <c r="F81" i="16"/>
  <c r="F82" i="16"/>
  <c r="C82" i="15"/>
  <c r="G82" i="15" s="1"/>
  <c r="D83" i="15"/>
  <c r="B82" i="15"/>
  <c r="D82" i="15" s="1"/>
  <c r="B83" i="15"/>
  <c r="F82" i="15"/>
  <c r="F83" i="15"/>
  <c r="D759" i="7"/>
  <c r="B759" i="7"/>
  <c r="C758" i="7"/>
  <c r="B758" i="7"/>
  <c r="D758" i="7" s="1"/>
  <c r="F758" i="7"/>
  <c r="F759" i="7"/>
  <c r="G759" i="7"/>
  <c r="G758" i="7"/>
  <c r="D1211" i="5"/>
  <c r="D1212" i="5"/>
  <c r="B1211" i="5"/>
  <c r="B1212" i="5"/>
  <c r="F1211" i="5"/>
  <c r="F1212" i="5"/>
  <c r="G1212" i="5"/>
  <c r="G1211" i="5"/>
  <c r="C1211" i="5"/>
  <c r="D1214" i="4"/>
  <c r="D1215" i="4"/>
  <c r="B1214" i="4"/>
  <c r="B1215" i="4"/>
  <c r="F1214" i="4"/>
  <c r="F1215" i="4"/>
  <c r="G1215" i="4"/>
  <c r="G1214" i="4"/>
  <c r="C1214" i="4"/>
  <c r="D1213" i="3"/>
  <c r="D1214" i="3"/>
  <c r="B1213" i="3"/>
  <c r="B1214" i="3"/>
  <c r="G1214" i="3"/>
  <c r="G1213" i="3"/>
  <c r="D1215" i="2"/>
  <c r="D1216" i="2"/>
  <c r="B1215" i="2"/>
  <c r="B1216" i="2"/>
  <c r="G1216" i="2"/>
  <c r="G1215" i="2"/>
  <c r="C1215" i="2"/>
  <c r="F1213" i="3"/>
  <c r="F1214" i="3"/>
  <c r="F1215" i="3"/>
  <c r="F1215" i="2"/>
  <c r="F1216" i="2"/>
  <c r="G82" i="16" l="1"/>
  <c r="G83" i="15"/>
  <c r="E1213" i="4"/>
  <c r="B1210" i="5"/>
  <c r="D1210" i="5" s="1"/>
  <c r="B1214" i="2"/>
  <c r="D1214" i="2" s="1"/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B76" i="16"/>
  <c r="B78" i="16"/>
  <c r="D78" i="16" s="1"/>
  <c r="B80" i="16"/>
  <c r="D80" i="16" s="1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F77" i="15"/>
  <c r="G77" i="15"/>
  <c r="F78" i="15"/>
  <c r="G78" i="15"/>
  <c r="F79" i="15"/>
  <c r="G79" i="15"/>
  <c r="F80" i="15"/>
  <c r="B80" i="15" s="1"/>
  <c r="D80" i="15" s="1"/>
  <c r="G80" i="15"/>
  <c r="F81" i="15"/>
  <c r="B81" i="15" s="1"/>
  <c r="D81" i="15" s="1"/>
  <c r="G81" i="15"/>
  <c r="D753" i="7"/>
  <c r="B753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06" i="5"/>
  <c r="D1206" i="5"/>
  <c r="D1209" i="4"/>
  <c r="B1209" i="4"/>
  <c r="B1210" i="4"/>
  <c r="D1210" i="4" s="1"/>
  <c r="B1213" i="4"/>
  <c r="D1213" i="4" s="1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D1208" i="3"/>
  <c r="B1208" i="3"/>
  <c r="B1209" i="3"/>
  <c r="D1209" i="3" s="1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B1210" i="2"/>
  <c r="D1210" i="2"/>
  <c r="F1210" i="2"/>
  <c r="G1210" i="2"/>
  <c r="F1211" i="2"/>
  <c r="G1211" i="2"/>
  <c r="F1212" i="2"/>
  <c r="G1212" i="2"/>
  <c r="F1213" i="2"/>
  <c r="G1213" i="2"/>
  <c r="F1214" i="2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<sst xmlns="http://schemas.openxmlformats.org/spreadsheetml/2006/main" count="4560" uniqueCount="1033">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</sst>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Cu!$A$760:$A$1221</c:f>
              <c:numCache>
                <c:formatCode>yyyy\.mm\.dd</c:formatCode>
                <c:ptCount val="24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</c:numCache>
            </c:numRef>
          </c:cat>
          <c:val>
            <c:numRef>
              <c:f>Cu!$B$979:$B$1221</c:f>
              <c:numCache>
                <c:formatCode>_(* #,##0.00_);_(* \(#,##0.00\);_(* "-"??_);_(@_)</c:formatCode>
                <c:ptCount val="24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84512"/>
        <c:axId val="200786304"/>
      </c:areaChart>
      <c:dateAx>
        <c:axId val="2007845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0786304"/>
        <c:crosses val="autoZero"/>
        <c:auto val="1"/>
        <c:lblOffset val="100"/>
        <c:baseTimeUnit val="days"/>
      </c:dateAx>
      <c:valAx>
        <c:axId val="20078630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07845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Ni!$A$6:$A$764</c:f>
              <c:numCache>
                <c:formatCode>yyyy\.mm\.dd</c:formatCode>
                <c:ptCount val="21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</c:numCache>
            </c:numRef>
          </c:cat>
          <c:val>
            <c:numRef>
              <c:f>Ni!$B$6:$B$764</c:f>
              <c:numCache>
                <c:formatCode>_(* #,##0.00_);_(* \(#,##0.00\);_(* "-"??_);_(@_)</c:formatCode>
                <c:ptCount val="21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07712"/>
        <c:axId val="203134080"/>
      </c:areaChart>
      <c:dateAx>
        <c:axId val="2031077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34080"/>
        <c:crosses val="autoZero"/>
        <c:auto val="1"/>
        <c:lblOffset val="100"/>
        <c:baseTimeUnit val="days"/>
      </c:dateAx>
      <c:valAx>
        <c:axId val="203134080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077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Coke!$A$6:$A$88</c:f>
              <c:numCache>
                <c:formatCode>yyyy\.mm\.dd</c:formatCode>
                <c:ptCount val="8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</c:numCache>
            </c:numRef>
          </c:cat>
          <c:val>
            <c:numRef>
              <c:f>Coke!$B$6:$B$88</c:f>
              <c:numCache>
                <c:formatCode>0.00</c:formatCode>
                <c:ptCount val="8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70944"/>
        <c:axId val="203172480"/>
      </c:areaChart>
      <c:dateAx>
        <c:axId val="2031709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72480"/>
        <c:crosses val="autoZero"/>
        <c:auto val="1"/>
        <c:lblOffset val="100"/>
        <c:baseTimeUnit val="days"/>
      </c:dateAx>
      <c:valAx>
        <c:axId val="203172480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709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Steel!$A$6:$A$87</c:f>
              <c:numCache>
                <c:formatCode>yyyy\.mm\.dd</c:formatCode>
                <c:ptCount val="8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</c:numCache>
            </c:numRef>
          </c:cat>
          <c:val>
            <c:numRef>
              <c:f>Steel!$B$6:$B$87</c:f>
              <c:numCache>
                <c:formatCode>0.00</c:formatCode>
                <c:ptCount val="8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88864"/>
        <c:axId val="203190656"/>
      </c:areaChart>
      <c:dateAx>
        <c:axId val="2031888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90656"/>
        <c:crosses val="autoZero"/>
        <c:auto val="1"/>
        <c:lblOffset val="100"/>
        <c:baseTimeUnit val="days"/>
      </c:dateAx>
      <c:valAx>
        <c:axId val="203190656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1888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00864"/>
        <c:axId val="203302400"/>
      </c:areaChart>
      <c:dateAx>
        <c:axId val="2033008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302400"/>
        <c:crosses val="autoZero"/>
        <c:auto val="1"/>
        <c:lblOffset val="100"/>
        <c:baseTimeUnit val="days"/>
      </c:dateAx>
      <c:valAx>
        <c:axId val="20330240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3008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334400"/>
        <c:axId val="203335936"/>
      </c:areaChart>
      <c:dateAx>
        <c:axId val="2033344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33593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0333593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3344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229440"/>
        <c:axId val="181230976"/>
      </c:areaChart>
      <c:dateAx>
        <c:axId val="1812294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1230976"/>
        <c:crosses val="autoZero"/>
        <c:auto val="1"/>
        <c:lblOffset val="100"/>
        <c:baseTimeUnit val="days"/>
      </c:dateAx>
      <c:valAx>
        <c:axId val="181230976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1229440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480448"/>
        <c:axId val="181510912"/>
      </c:areaChart>
      <c:dateAx>
        <c:axId val="1814804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1510912"/>
        <c:crosses val="autoZero"/>
        <c:auto val="1"/>
        <c:lblOffset val="100"/>
        <c:baseTimeUnit val="days"/>
      </c:dateAx>
      <c:valAx>
        <c:axId val="1815109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148044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31008"/>
        <c:axId val="181532544"/>
      </c:areaChart>
      <c:dateAx>
        <c:axId val="181531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1532544"/>
        <c:crosses val="autoZero"/>
        <c:auto val="1"/>
        <c:lblOffset val="100"/>
        <c:baseTimeUnit val="days"/>
      </c:dateAx>
      <c:valAx>
        <c:axId val="1815325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1531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45536"/>
        <c:axId val="203747328"/>
      </c:areaChart>
      <c:dateAx>
        <c:axId val="2037455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3747328"/>
        <c:crosses val="autoZero"/>
        <c:auto val="1"/>
        <c:lblOffset val="100"/>
        <c:baseTimeUnit val="days"/>
      </c:dateAx>
      <c:valAx>
        <c:axId val="203747328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3745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52192"/>
        <c:axId val="204178560"/>
      </c:lineChart>
      <c:dateAx>
        <c:axId val="2041521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4178560"/>
        <c:crosses val="autoZero"/>
        <c:auto val="1"/>
        <c:lblOffset val="100"/>
        <c:baseTimeUnit val="days"/>
      </c:dateAx>
      <c:valAx>
        <c:axId val="2041785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15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797568"/>
        <c:axId val="201020544"/>
      </c:areaChart>
      <c:dateAx>
        <c:axId val="2007975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10205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0102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07975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81632"/>
        <c:axId val="203783168"/>
      </c:areaChart>
      <c:dateAx>
        <c:axId val="2037816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783168"/>
        <c:crosses val="autoZero"/>
        <c:auto val="1"/>
        <c:lblOffset val="100"/>
        <c:baseTimeUnit val="days"/>
      </c:dateAx>
      <c:valAx>
        <c:axId val="20378316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03781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99168"/>
        <c:axId val="203895168"/>
      </c:areaChart>
      <c:dateAx>
        <c:axId val="2037991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3895168"/>
        <c:crosses val="autoZero"/>
        <c:auto val="1"/>
        <c:lblOffset val="100"/>
        <c:baseTimeUnit val="days"/>
      </c:dateAx>
      <c:valAx>
        <c:axId val="203895168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3799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23456"/>
        <c:axId val="203924992"/>
      </c:barChart>
      <c:dateAx>
        <c:axId val="2039234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3924992"/>
        <c:crosses val="autoZero"/>
        <c:auto val="1"/>
        <c:lblOffset val="100"/>
        <c:baseTimeUnit val="days"/>
      </c:dateAx>
      <c:valAx>
        <c:axId val="2039249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392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25408"/>
        <c:axId val="204626944"/>
      </c:areaChart>
      <c:dateAx>
        <c:axId val="2046254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04626944"/>
        <c:crosses val="autoZero"/>
        <c:auto val="1"/>
        <c:lblOffset val="100"/>
        <c:baseTimeUnit val="days"/>
      </c:dateAx>
      <c:valAx>
        <c:axId val="204626944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625408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38848"/>
        <c:axId val="204657024"/>
      </c:areaChart>
      <c:dateAx>
        <c:axId val="2046388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657024"/>
        <c:crosses val="autoZero"/>
        <c:auto val="1"/>
        <c:lblOffset val="100"/>
        <c:baseTimeUnit val="days"/>
      </c:dateAx>
      <c:valAx>
        <c:axId val="204657024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63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53088"/>
        <c:axId val="204954624"/>
      </c:lineChart>
      <c:catAx>
        <c:axId val="20495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4954624"/>
        <c:crosses val="autoZero"/>
        <c:auto val="1"/>
        <c:lblAlgn val="ctr"/>
        <c:lblOffset val="100"/>
        <c:noMultiLvlLbl val="0"/>
      </c:catAx>
      <c:valAx>
        <c:axId val="204954624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0495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6528"/>
        <c:axId val="204976512"/>
      </c:lineChart>
      <c:dateAx>
        <c:axId val="2049665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4976512"/>
        <c:crosses val="autoZero"/>
        <c:auto val="1"/>
        <c:lblOffset val="100"/>
        <c:baseTimeUnit val="days"/>
      </c:dateAx>
      <c:valAx>
        <c:axId val="2049765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496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11264"/>
        <c:axId val="204412800"/>
      </c:areaChart>
      <c:dateAx>
        <c:axId val="2044112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412800"/>
        <c:crosses val="autoZero"/>
        <c:auto val="1"/>
        <c:lblOffset val="100"/>
        <c:baseTimeUnit val="days"/>
      </c:dateAx>
      <c:valAx>
        <c:axId val="204412800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411264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436992"/>
        <c:axId val="204438528"/>
      </c:areaChart>
      <c:dateAx>
        <c:axId val="2044369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438528"/>
        <c:crosses val="autoZero"/>
        <c:auto val="1"/>
        <c:lblOffset val="100"/>
        <c:baseTimeUnit val="days"/>
      </c:dateAx>
      <c:valAx>
        <c:axId val="2044385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436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58624"/>
        <c:axId val="204468608"/>
      </c:lineChart>
      <c:dateAx>
        <c:axId val="2044586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4468608"/>
        <c:crosses val="autoZero"/>
        <c:auto val="1"/>
        <c:lblOffset val="100"/>
        <c:baseTimeUnit val="days"/>
      </c:dateAx>
      <c:valAx>
        <c:axId val="20446860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4458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Ag!$A$875:$A$1220</c:f>
              <c:numCache>
                <c:formatCode>yyyy\.mm\.dd</c:formatCode>
                <c:ptCount val="23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</c:numCache>
            </c:numRef>
          </c:cat>
          <c:val>
            <c:numRef>
              <c:f>Ag!$B$875:$B$1220</c:f>
              <c:numCache>
                <c:formatCode>_(* #,##0.00_);_(* \(#,##0.00\);_(* "-"??_);_(@_)</c:formatCode>
                <c:ptCount val="23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52544"/>
        <c:axId val="201054080"/>
      </c:areaChart>
      <c:dateAx>
        <c:axId val="20105254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1054080"/>
        <c:crosses val="autoZero"/>
        <c:auto val="1"/>
        <c:lblOffset val="100"/>
        <c:baseTimeUnit val="days"/>
        <c:majorUnit val="7"/>
        <c:majorTimeUnit val="days"/>
      </c:dateAx>
      <c:valAx>
        <c:axId val="20105408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105254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10720"/>
        <c:axId val="204512256"/>
      </c:areaChart>
      <c:dateAx>
        <c:axId val="204510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04512256"/>
        <c:crosses val="autoZero"/>
        <c:auto val="1"/>
        <c:lblOffset val="100"/>
        <c:baseTimeUnit val="days"/>
      </c:dateAx>
      <c:valAx>
        <c:axId val="204512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510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87712"/>
        <c:axId val="204789248"/>
      </c:areaChart>
      <c:dateAx>
        <c:axId val="2047877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789248"/>
        <c:crosses val="autoZero"/>
        <c:auto val="1"/>
        <c:lblOffset val="100"/>
        <c:baseTimeUnit val="days"/>
      </c:dateAx>
      <c:valAx>
        <c:axId val="2047892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4787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09344"/>
        <c:axId val="204810880"/>
      </c:lineChart>
      <c:dateAx>
        <c:axId val="2048093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4810880"/>
        <c:crosses val="autoZero"/>
        <c:auto val="1"/>
        <c:lblOffset val="100"/>
        <c:baseTimeUnit val="days"/>
      </c:dateAx>
      <c:valAx>
        <c:axId val="20481088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0480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110656"/>
        <c:axId val="205112448"/>
      </c:areaChart>
      <c:dateAx>
        <c:axId val="2051106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5112448"/>
        <c:crosses val="autoZero"/>
        <c:auto val="1"/>
        <c:lblOffset val="100"/>
        <c:baseTimeUnit val="days"/>
      </c:dateAx>
      <c:valAx>
        <c:axId val="20511244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05110656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588160"/>
        <c:axId val="204589696"/>
      </c:areaChart>
      <c:dateAx>
        <c:axId val="204588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589696"/>
        <c:crosses val="autoZero"/>
        <c:auto val="1"/>
        <c:lblOffset val="100"/>
        <c:baseTimeUnit val="days"/>
      </c:dateAx>
      <c:valAx>
        <c:axId val="204589696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458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602368"/>
        <c:axId val="204878592"/>
      </c:areaChart>
      <c:dateAx>
        <c:axId val="2046023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4878592"/>
        <c:crosses val="autoZero"/>
        <c:auto val="1"/>
        <c:lblOffset val="100"/>
        <c:baseTimeUnit val="days"/>
      </c:dateAx>
      <c:valAx>
        <c:axId val="20487859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60236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Zn!$A$760:$A$1217</c:f>
              <c:numCache>
                <c:formatCode>yyyy\.mm\.dd</c:formatCode>
                <c:ptCount val="23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</c:numCache>
            </c:numRef>
          </c:cat>
          <c:val>
            <c:numRef>
              <c:f>Zn!$B$760:$B$1217</c:f>
              <c:numCache>
                <c:formatCode>_(* #,##0.00_);_(* \(#,##0.00\);_(* "-"??_);_(@_)</c:formatCode>
                <c:ptCount val="23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61568"/>
        <c:axId val="202871552"/>
      </c:areaChart>
      <c:dateAx>
        <c:axId val="2028615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871552"/>
        <c:crosses val="autoZero"/>
        <c:auto val="1"/>
        <c:lblOffset val="100"/>
        <c:baseTimeUnit val="days"/>
      </c:dateAx>
      <c:valAx>
        <c:axId val="20287155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86156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USD_CNY!$A$910:$A$1007</c:f>
              <c:numCache>
                <c:formatCode>yyyy\.mm\.dd</c:formatCode>
                <c:ptCount val="9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</c:numCache>
            </c:numRef>
          </c:cat>
          <c:val>
            <c:numRef>
              <c:f>USD_CNY!$B$910:$B$1007</c:f>
              <c:numCache>
                <c:formatCode>_(* #,##0.00000_);_(* \(#,##0.00000\);_(* "-"??_);_(@_)</c:formatCode>
                <c:ptCount val="9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39424"/>
        <c:axId val="203240960"/>
      </c:areaChart>
      <c:dateAx>
        <c:axId val="2032394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3240960"/>
        <c:crosses val="autoZero"/>
        <c:auto val="1"/>
        <c:lblOffset val="100"/>
        <c:baseTimeUnit val="days"/>
        <c:majorUnit val="7"/>
      </c:dateAx>
      <c:valAx>
        <c:axId val="203240960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239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54784"/>
        <c:axId val="203268864"/>
      </c:areaChart>
      <c:catAx>
        <c:axId val="2032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268864"/>
        <c:crosses val="autoZero"/>
        <c:auto val="1"/>
        <c:lblAlgn val="ctr"/>
        <c:lblOffset val="100"/>
        <c:noMultiLvlLbl val="0"/>
      </c:catAx>
      <c:valAx>
        <c:axId val="203268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2547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Pb!$A$759:$A$1221</c:f>
              <c:numCache>
                <c:formatCode>yyyy\.mm\.dd</c:formatCode>
                <c:ptCount val="23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</c:numCache>
            </c:numRef>
          </c:cat>
          <c:val>
            <c:numRef>
              <c:f>Pb!$B$759:$B$1221</c:f>
              <c:numCache>
                <c:formatCode>_(* #,##0.00_);_(* \(#,##0.00\);_(* "-"??_);_(@_)</c:formatCode>
                <c:ptCount val="23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5648"/>
        <c:axId val="202970240"/>
      </c:areaChart>
      <c:dateAx>
        <c:axId val="203275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2970240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02970240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2756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98912"/>
        <c:axId val="203000448"/>
      </c:lineChart>
      <c:dateAx>
        <c:axId val="202998912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000448"/>
        <c:crosses val="autoZero"/>
        <c:auto val="1"/>
        <c:lblOffset val="100"/>
        <c:baseTimeUnit val="days"/>
      </c:dateAx>
      <c:valAx>
        <c:axId val="2030004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299891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12352"/>
        <c:axId val="203096064"/>
      </c:lineChart>
      <c:dateAx>
        <c:axId val="2030123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096064"/>
        <c:crosses val="autoZero"/>
        <c:auto val="1"/>
        <c:lblOffset val="100"/>
        <c:baseTimeUnit val="days"/>
      </c:dateAx>
      <c:valAx>
        <c:axId val="20309606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301235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1018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43468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47400</v>
      </c>
      <c r="E5" s="328">
        <f>+IF(ISERROR(VLOOKUP($E$2,Cu!$A$5:$H$1643,7,0)),0,VLOOKUP($E$2,Cu!$A$5:$H$1643,7,0))</f>
        <v>-600</v>
      </c>
      <c r="F5" s="327" t="s">
        <v>3</v>
      </c>
      <c r="G5" s="326">
        <f>+IF(ISERROR(VLOOKUP($E$2,Cu!$A$5:$H$1643,2,0)),0,VLOOKUP($E$2,Cu!$A$5:$H$1643,2,0))</f>
        <v>6893.7733519300382</v>
      </c>
      <c r="H5" s="326">
        <f>+IF(ISERROR(VLOOKUP($E$2,Cu!$A$5:$H$1643,4,0)),0,VLOOKUP($E$2,Cu!$A$5:$H$1643,4,0))</f>
        <v>5892.1139760085798</v>
      </c>
      <c r="I5" s="326">
        <f>+IF(ISERROR(VLOOKUP($E$2,Cu!$A$5:$H$1643,5,0)),0,VLOOKUP($E$2,Cu!$A$5:$H$1643,5,0))</f>
        <v>5839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18350</v>
      </c>
      <c r="E6" s="328">
        <f>+IF(ISERROR(VLOOKUP($E$2,Pb!$A$5:$H$1988,7,0)),0,VLOOKUP($E$2,Pb!$A$5:$H$1988,7,0))</f>
        <v>-150</v>
      </c>
      <c r="F6" s="327" t="s">
        <v>3</v>
      </c>
      <c r="G6" s="326">
        <f>+IF(ISERROR(VLOOKUP($E$2,Pb!$A$5:$H$1988,2,0)),0,VLOOKUP($E$2,Pb!$A$5:$H$1988,2,0))</f>
        <v>2668.7920043864178</v>
      </c>
      <c r="H6" s="326">
        <f>+IF(ISERROR(VLOOKUP($E$2,Pb!$A$5:$H$1988,4,0)),0,VLOOKUP($E$2,Pb!$A$5:$H$1988,4,0))</f>
        <v>2281.0188071678785</v>
      </c>
      <c r="I6" s="326">
        <f>+IF(ISERROR(VLOOKUP($E$2,Pb!$A$5:$H$1988,5,0)),0,VLOOKUP($E$2,Pb!$A$5:$H$1988,5,0))</f>
        <v>1975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3671</v>
      </c>
      <c r="E7" s="328">
        <f>+IF(ISERROR(VLOOKUP($E$2,Ag!$A$5:$H$1988,7,0)),0,VLOOKUP($E$2,Ag!$A$5:$H$1988,7,0))</f>
        <v>42</v>
      </c>
      <c r="F7" s="327" t="s">
        <v>6</v>
      </c>
      <c r="G7" s="326">
        <f>+IF(ISERROR(VLOOKUP($E$2,Ag!$A$5:$H$1519,2,0)),0,VLOOKUP($E$2,Ag!$A$5:$H$1519,2,0))</f>
        <v>533.90383913365338</v>
      </c>
      <c r="H7" s="326">
        <f>+IF(ISERROR(VLOOKUP($E$2,Ag!$A$5:$H$1519,4,0)),0,VLOOKUP($E$2,Ag!$A$5:$H$1519,4,0))</f>
        <v>456.3280676356012</v>
      </c>
      <c r="I7" s="326">
        <f>+IF(ISERROR(VLOOKUP($E$2,Ag!$A$5:$H$1519,5,0)),0,VLOOKUP($E$2,Ag!$A$5:$H$1519,5,0))</f>
        <v>499.94499999999999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21450</v>
      </c>
      <c r="E8" s="328">
        <f>+IF(ISERROR(VLOOKUP($E$2,Zn!$A$5:$H$2996,7,0)),0,VLOOKUP($E$2,Zn!$A$5:$H$2996,7,0))</f>
        <v>-320</v>
      </c>
      <c r="F8" s="327" t="s">
        <v>3</v>
      </c>
      <c r="G8" s="326">
        <f>+IF(ISERROR(VLOOKUP($E$2,Zn!$A$5:$H$2996,2,0)),0,VLOOKUP($E$2,Zn!$A$5:$H$2996,2,0))</f>
        <v>3119.6505991328972</v>
      </c>
      <c r="H8" s="326">
        <f>+IF(ISERROR(VLOOKUP($E$2,Zn!$A$5:$H$2996,4,0)),0,VLOOKUP($E$2,Zn!$A$5:$H$2996,4,0))</f>
        <v>2666.3680334469209</v>
      </c>
      <c r="I8" s="326">
        <f>+IF(ISERROR(VLOOKUP($E$2,Zn!$A$5:$H$2996,5,0)),0,VLOOKUP($E$2,Zn!$A$5:$H$2996,5,0))</f>
        <v>2462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88650</v>
      </c>
      <c r="E9" s="328">
        <f>+IF(ISERROR(VLOOKUP($E$2,Ni!$A$6:$H$2998,7,0)),0,VLOOKUP($E$2,Ni!$A$6:$H$2998,7,0))</f>
        <v>225</v>
      </c>
      <c r="F9" s="327" t="s">
        <v>3</v>
      </c>
      <c r="G9" s="326">
        <f>+IF(ISERROR(VLOOKUP($E$2,Ni!$A$6:$H$2998,2,0)),0,VLOOKUP($E$2,Ni!$A$6:$H$2998,2,0))</f>
        <v>12893.101427185609</v>
      </c>
      <c r="H9" s="326">
        <f>+IF(ISERROR(VLOOKUP($E$2,Ni!$A$6:$H$2998,4,0)),0,VLOOKUP($E$2,Ni!$A$6:$H$2998,4,0))</f>
        <v>11019.74480956035</v>
      </c>
      <c r="I9" s="326">
        <f>+IF(ISERROR(VLOOKUP($E$2,Ni!$A$6:$H$2998,5,0)),0,VLOOKUP($E$2,Ni!$A$6:$H$2998,5,0))</f>
        <v>10440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1921.5</v>
      </c>
      <c r="E10" s="328">
        <f>+IF(ISERROR(VLOOKUP($E$2,Coke!$A$6:$H$2998,7,0)),0,VLOOKUP($E$2,Coke!$A$6:$H$2998,7,0))</f>
        <v>45</v>
      </c>
      <c r="F10" s="327" t="s">
        <v>3</v>
      </c>
      <c r="G10" s="326">
        <f>+IF(ISERROR(VLOOKUP($E$2,Coke!$A$6:$H$2998,2,0)),0,VLOOKUP($E$2,Coke!$A$6:$H$2998,2,0))</f>
        <v>279.45960961463226</v>
      </c>
      <c r="H10" s="326">
        <f>+IF(ISERROR(VLOOKUP($E$2,Coke!$A$6:$H$2998,4,0)),0,VLOOKUP($E$2,Coke!$A$6:$H$2998,4,0))</f>
        <v>238.85436719199339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3830</v>
      </c>
      <c r="E11" s="328">
        <f>+IF(ISERROR(VLOOKUP($E$2,Steel!$A$6:$H$2998,7,0)),0,VLOOKUP($E$2,Steel!$A$6:$H$2998,7,0))</f>
        <v>-20</v>
      </c>
      <c r="F11" s="327" t="s">
        <v>3</v>
      </c>
      <c r="G11" s="326">
        <f>+IF(ISERROR(VLOOKUP($E$2,Steel!$A$6:$H$2998,2,0)),0,VLOOKUP($E$2,Steel!$A$6:$H$2998,2,0))</f>
        <v>557.02852189645671</v>
      </c>
      <c r="H11" s="326">
        <f>+IF(ISERROR(VLOOKUP($E$2,Steel!$A$6:$H$2998,4,0)),0,VLOOKUP($E$2,Steel!$A$6:$H$2998,4,0))</f>
        <v>476.09275375765532</v>
      </c>
      <c r="I11" s="355">
        <f>+IF(ISERROR(VLOOKUP($E$2,Steel!$A$6:$H$2998,5,0)),0,VLOOKUP($E$2,Steel!$A$6:$H$2998,5,0))</f>
        <v>453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43468</v>
      </c>
      <c r="C15" s="182" t="s">
        <v>1002</v>
      </c>
      <c r="D15" s="192">
        <f>+IF(ISERROR(VLOOKUP($E$2,'CNY-VND'!$A$4:$B$500,2,0)),0,VLOOKUP($E$2,'CNY-VND'!$A$4:$B$500,2,0))</f>
        <v>3405</v>
      </c>
      <c r="E15" s="386" t="s">
        <v>1000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23250</v>
      </c>
      <c r="E16" s="386" t="s">
        <v>1003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6.8757700000000002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88" t="s">
        <v>657</v>
      </c>
      <c r="B34" s="388"/>
      <c r="C34" s="389" t="s">
        <v>4</v>
      </c>
      <c r="D34" s="389"/>
      <c r="E34" s="389"/>
      <c r="F34" s="389"/>
      <c r="G34" s="389"/>
      <c r="H34" s="389"/>
      <c r="I34" s="389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8" t="s">
        <v>705</v>
      </c>
      <c r="B49" s="388"/>
      <c r="C49" s="389" t="s">
        <v>706</v>
      </c>
      <c r="D49" s="389"/>
      <c r="E49" s="389"/>
      <c r="F49" s="389"/>
      <c r="G49" s="389"/>
      <c r="H49" s="389"/>
      <c r="I49" s="389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8" t="s">
        <v>721</v>
      </c>
      <c r="B67" s="388"/>
      <c r="C67" s="389" t="s">
        <v>722</v>
      </c>
      <c r="D67" s="389"/>
      <c r="E67" s="389"/>
      <c r="F67" s="389"/>
      <c r="G67" s="389"/>
      <c r="H67" s="389"/>
      <c r="I67" s="389"/>
    </row>
    <row r="82" spans="1:9" x14ac:dyDescent="0.3">
      <c r="A82" s="388" t="s">
        <v>759</v>
      </c>
      <c r="B82" s="388"/>
      <c r="C82" s="389" t="s">
        <v>760</v>
      </c>
      <c r="D82" s="389"/>
      <c r="E82" s="389"/>
      <c r="F82" s="389"/>
      <c r="G82" s="389"/>
      <c r="H82" s="389"/>
      <c r="I82" s="389"/>
    </row>
    <row r="100" spans="1:9" x14ac:dyDescent="0.3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3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3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96" activePane="bottomLeft" state="frozen"/>
      <selection pane="bottomLeft" activeCell="B1014" sqref="B1014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307">
        <v>43467</v>
      </c>
      <c r="B1012" s="341">
        <v>6.8689</v>
      </c>
    </row>
    <row r="1013" spans="1:2" x14ac:dyDescent="0.35">
      <c r="A1013" s="307">
        <v>43468</v>
      </c>
      <c r="B1013" s="341">
        <v>6.8757700000000002</v>
      </c>
    </row>
    <row r="1014" spans="1:2" x14ac:dyDescent="0.35">
      <c r="A1014" s="307">
        <v>43469</v>
      </c>
    </row>
    <row r="1015" spans="1:2" x14ac:dyDescent="0.35">
      <c r="A1015" s="307">
        <v>43470</v>
      </c>
    </row>
    <row r="1016" spans="1:2" x14ac:dyDescent="0.35">
      <c r="A1016" s="307">
        <v>43471</v>
      </c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79" activePane="bottomLeft" state="frozen"/>
      <selection pane="bottomLeft" activeCell="B495" sqref="B495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/>
    </row>
    <row r="496" spans="1:2" ht="15.5" x14ac:dyDescent="0.35">
      <c r="A496" s="307">
        <v>43470</v>
      </c>
      <c r="B496" s="333"/>
    </row>
    <row r="497" spans="1:2" ht="15.5" x14ac:dyDescent="0.35">
      <c r="A497" s="307">
        <v>43471</v>
      </c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41" activePane="bottomLeft" state="frozen"/>
      <selection pane="bottomLeft" activeCell="B351" sqref="B351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/>
    </row>
    <row r="352" spans="1:2" x14ac:dyDescent="0.35">
      <c r="A352" s="307">
        <v>43470</v>
      </c>
      <c r="B352" s="310"/>
    </row>
    <row r="353" spans="1:2" x14ac:dyDescent="0.35">
      <c r="A353" s="307">
        <v>43471</v>
      </c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22" activePane="bottomLeft" state="frozen"/>
      <selection pane="bottomLeft" activeCell="E1228" sqref="E1228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5839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30" si="33">+IF(F1188=0,"",C1188/F1188)</f>
        <v>7047.9524779751482</v>
      </c>
      <c r="C1188" s="267">
        <v>49120</v>
      </c>
      <c r="D1188" s="47">
        <f t="shared" ref="D1188:D1230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 t="str">
        <f t="shared" si="33"/>
        <v/>
      </c>
      <c r="C1228" s="267"/>
      <c r="D1228" s="47" t="e">
        <f t="shared" si="34"/>
        <v>#VALUE!</v>
      </c>
      <c r="E1228" s="267"/>
      <c r="F1228" s="170">
        <f>USD_CNY!B1014</f>
        <v>0</v>
      </c>
      <c r="G1228" s="162">
        <f t="shared" si="50"/>
        <v>-47400</v>
      </c>
    </row>
    <row r="1229" spans="1:7" x14ac:dyDescent="0.35">
      <c r="A1229" s="225">
        <v>43470</v>
      </c>
      <c r="B1229" s="47" t="str">
        <f t="shared" si="33"/>
        <v/>
      </c>
      <c r="C1229" s="267"/>
      <c r="D1229" s="47" t="e">
        <f t="shared" si="34"/>
        <v>#VALUE!</v>
      </c>
      <c r="E1229" s="267"/>
      <c r="F1229" s="170">
        <f>USD_CNY!B1015</f>
        <v>0</v>
      </c>
      <c r="G1229" s="162">
        <f t="shared" si="50"/>
        <v>0</v>
      </c>
    </row>
    <row r="1230" spans="1:7" x14ac:dyDescent="0.35">
      <c r="A1230" s="225">
        <v>43471</v>
      </c>
      <c r="B1230" s="47" t="str">
        <f t="shared" si="33"/>
        <v/>
      </c>
      <c r="C1230" s="267"/>
      <c r="D1230" s="47" t="e">
        <f t="shared" si="34"/>
        <v>#VALUE!</v>
      </c>
      <c r="E1230" s="267"/>
      <c r="F1230" s="170">
        <f>USD_CNY!B1016</f>
        <v>0</v>
      </c>
      <c r="G1230" s="162">
        <f t="shared" si="50"/>
        <v>0</v>
      </c>
    </row>
    <row r="1231" spans="1:7" x14ac:dyDescent="0.35">
      <c r="A1231" s="46"/>
      <c r="B1231" s="47"/>
      <c r="C1231" s="267"/>
      <c r="D1231" s="47"/>
      <c r="E1231" s="267"/>
      <c r="F1231" s="47"/>
    </row>
    <row r="1232" spans="1:7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14" activePane="bottomLeft" state="frozen"/>
      <selection pane="bottomLeft" activeCell="E1226" sqref="E1226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28" si="37">+IF(F1203=0,"",C1203/F1203)</f>
        <v>2683.427583474408</v>
      </c>
      <c r="C1203" s="47">
        <v>18625</v>
      </c>
      <c r="D1203" s="47">
        <f t="shared" ref="D1203:D1228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 t="str">
        <f t="shared" si="37"/>
        <v/>
      </c>
      <c r="C1226" s="47"/>
      <c r="D1226" s="47" t="e">
        <f t="shared" si="38"/>
        <v>#VALUE!</v>
      </c>
      <c r="E1226" s="47"/>
      <c r="F1226" s="170">
        <f>USD_CNY!B1014</f>
        <v>0</v>
      </c>
      <c r="G1226" s="162">
        <f t="shared" si="44"/>
        <v>-18350</v>
      </c>
    </row>
    <row r="1227" spans="1:10" x14ac:dyDescent="0.35">
      <c r="A1227" s="225">
        <v>43470</v>
      </c>
      <c r="B1227" s="47" t="str">
        <f t="shared" si="37"/>
        <v/>
      </c>
      <c r="C1227" s="47"/>
      <c r="D1227" s="47" t="e">
        <f t="shared" si="38"/>
        <v>#VALUE!</v>
      </c>
      <c r="E1227" s="47"/>
      <c r="F1227" s="170">
        <f>USD_CNY!B1015</f>
        <v>0</v>
      </c>
      <c r="G1227" s="162">
        <f t="shared" si="44"/>
        <v>0</v>
      </c>
      <c r="J1227" s="25">
        <v>594</v>
      </c>
    </row>
    <row r="1228" spans="1:10" x14ac:dyDescent="0.35">
      <c r="A1228" s="225">
        <v>43471</v>
      </c>
      <c r="B1228" s="47" t="str">
        <f t="shared" si="37"/>
        <v/>
      </c>
      <c r="C1228" s="47"/>
      <c r="D1228" s="47" t="e">
        <f t="shared" si="38"/>
        <v>#VALUE!</v>
      </c>
      <c r="E1228" s="47"/>
      <c r="F1228" s="170">
        <f>USD_CNY!B1016</f>
        <v>0</v>
      </c>
      <c r="G1228" s="162">
        <f t="shared" si="44"/>
        <v>0</v>
      </c>
      <c r="J1228" s="25">
        <v>803</v>
      </c>
    </row>
    <row r="1229" spans="1:10" x14ac:dyDescent="0.35">
      <c r="A1229" s="201"/>
      <c r="B1229" s="47"/>
      <c r="C1229" s="47"/>
      <c r="D1229" s="47"/>
      <c r="E1229" s="47"/>
      <c r="F1229" s="62"/>
      <c r="J1229" s="64">
        <f>J1228+J1227</f>
        <v>1397</v>
      </c>
    </row>
    <row r="1230" spans="1:10" x14ac:dyDescent="0.35">
      <c r="A1230" s="201"/>
      <c r="B1230" s="47"/>
      <c r="C1230" s="47"/>
      <c r="D1230" s="47"/>
      <c r="E1230" s="47"/>
      <c r="F1230" s="62"/>
      <c r="J1230" s="25">
        <f>J1229/7</f>
        <v>199.57142857142858</v>
      </c>
    </row>
    <row r="1231" spans="1:10" x14ac:dyDescent="0.35">
      <c r="A1231" s="201"/>
      <c r="B1231" s="47"/>
      <c r="C1231" s="47"/>
      <c r="D1231" s="47"/>
      <c r="E1231" s="47"/>
      <c r="F1231" s="62"/>
      <c r="J1231" s="25">
        <f>J1230*4</f>
        <v>798.28571428571433</v>
      </c>
    </row>
    <row r="1232" spans="1:10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214" activePane="bottomLeft" state="frozen"/>
      <selection pane="bottomLeft" activeCell="E1227" sqref="E1227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29" si="40">+IF(F1204=0,"",C1204/F1204)</f>
        <v>502.68342758347438</v>
      </c>
      <c r="C1204" s="257">
        <v>3489</v>
      </c>
      <c r="D1204" s="20">
        <f t="shared" ref="D1204:D1229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 t="str">
        <f t="shared" si="40"/>
        <v/>
      </c>
      <c r="C1227" s="257"/>
      <c r="D1227" s="20" t="e">
        <f t="shared" si="41"/>
        <v>#VALUE!</v>
      </c>
      <c r="E1227" s="20"/>
      <c r="F1227" s="170">
        <f>USD_CNY!B1014</f>
        <v>0</v>
      </c>
      <c r="G1227" s="184">
        <f t="shared" si="48"/>
        <v>-3671</v>
      </c>
    </row>
    <row r="1228" spans="1:7" x14ac:dyDescent="0.35">
      <c r="A1228" s="225">
        <v>43470</v>
      </c>
      <c r="B1228" s="20" t="str">
        <f t="shared" si="40"/>
        <v/>
      </c>
      <c r="C1228" s="257"/>
      <c r="D1228" s="20" t="e">
        <f t="shared" si="41"/>
        <v>#VALUE!</v>
      </c>
      <c r="E1228" s="20"/>
      <c r="F1228" s="170">
        <f>USD_CNY!B1015</f>
        <v>0</v>
      </c>
      <c r="G1228" s="184">
        <f t="shared" si="48"/>
        <v>0</v>
      </c>
    </row>
    <row r="1229" spans="1:7" x14ac:dyDescent="0.35">
      <c r="A1229" s="225">
        <v>43471</v>
      </c>
      <c r="B1229" s="20" t="str">
        <f t="shared" si="40"/>
        <v/>
      </c>
      <c r="C1229" s="257"/>
      <c r="D1229" s="20" t="e">
        <f t="shared" si="41"/>
        <v>#VALUE!</v>
      </c>
      <c r="E1229" s="20"/>
      <c r="F1229" s="170">
        <f>USD_CNY!B1016</f>
        <v>0</v>
      </c>
      <c r="G1229" s="184">
        <f t="shared" si="48"/>
        <v>0</v>
      </c>
    </row>
    <row r="1230" spans="1:7" x14ac:dyDescent="0.35">
      <c r="A1230" s="224"/>
      <c r="B1230" s="20"/>
      <c r="C1230" s="257"/>
      <c r="D1230" s="20"/>
      <c r="E1230" s="20"/>
      <c r="F1230" s="58"/>
    </row>
    <row r="1231" spans="1:7" x14ac:dyDescent="0.35">
      <c r="A1231" s="224"/>
      <c r="B1231" s="20"/>
      <c r="C1231" s="257"/>
      <c r="D1231" s="20"/>
      <c r="E1231" s="20"/>
      <c r="F1231" s="58"/>
    </row>
    <row r="1232" spans="1:7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6"/>
  <sheetViews>
    <sheetView zoomScale="85" zoomScaleNormal="85" workbookViewId="0">
      <pane ySplit="4" topLeftCell="A1211" activePane="bottomLeft" state="frozen"/>
      <selection pane="bottomLeft" activeCell="F1223" sqref="F1223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2666.3680334469209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26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26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 t="str">
        <f t="shared" si="40"/>
        <v/>
      </c>
      <c r="D1224" s="20" t="e">
        <f t="shared" si="38"/>
        <v>#VALUE!</v>
      </c>
      <c r="F1224" s="170">
        <f>USD_CNY!B1014</f>
        <v>0</v>
      </c>
      <c r="G1224" s="184">
        <f t="shared" si="46"/>
        <v>-21450</v>
      </c>
    </row>
    <row r="1225" spans="1:7" x14ac:dyDescent="0.35">
      <c r="A1225" s="225">
        <v>43470</v>
      </c>
      <c r="B1225" s="20" t="str">
        <f t="shared" si="40"/>
        <v/>
      </c>
      <c r="D1225" s="20" t="e">
        <f t="shared" si="38"/>
        <v>#VALUE!</v>
      </c>
      <c r="F1225" s="170">
        <f>USD_CNY!B1015</f>
        <v>0</v>
      </c>
      <c r="G1225" s="184">
        <f t="shared" si="46"/>
        <v>0</v>
      </c>
    </row>
    <row r="1226" spans="1:7" x14ac:dyDescent="0.35">
      <c r="A1226" s="225">
        <v>43471</v>
      </c>
      <c r="B1226" s="20" t="str">
        <f t="shared" si="40"/>
        <v/>
      </c>
      <c r="D1226" s="20" t="e">
        <f t="shared" si="38"/>
        <v>#VALUE!</v>
      </c>
      <c r="F1226" s="170">
        <f>USD_CNY!B1016</f>
        <v>0</v>
      </c>
      <c r="G1226" s="184">
        <f t="shared" si="46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3"/>
  <sheetViews>
    <sheetView zoomScale="115" zoomScaleNormal="115" workbookViewId="0">
      <pane ySplit="5" topLeftCell="A763" activePane="bottomLeft" state="frozen"/>
      <selection pane="bottomLeft" activeCell="E771" sqref="E77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73" si="28">+IF(F731=0,"",C731/F731)</f>
        <v>14764.542141360806</v>
      </c>
      <c r="C731" s="288">
        <v>102900</v>
      </c>
      <c r="D731" s="110">
        <f t="shared" ref="D731:D773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ht="15.5" x14ac:dyDescent="0.3">
      <c r="A769" s="225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ht="15.5" x14ac:dyDescent="0.3">
      <c r="A770" s="225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ht="15.5" x14ac:dyDescent="0.3">
      <c r="A771" s="225">
        <v>43469</v>
      </c>
      <c r="B771" s="106" t="str">
        <f t="shared" si="28"/>
        <v/>
      </c>
      <c r="D771" s="106">
        <f t="shared" si="29"/>
        <v>0</v>
      </c>
      <c r="F771" s="177">
        <f>USD_CNY!B1014</f>
        <v>0</v>
      </c>
      <c r="G771" s="106">
        <f t="shared" si="38"/>
        <v>-88650</v>
      </c>
    </row>
    <row r="772" spans="1:7" ht="15.5" x14ac:dyDescent="0.3">
      <c r="A772" s="225">
        <v>43470</v>
      </c>
      <c r="B772" s="106" t="str">
        <f t="shared" si="28"/>
        <v/>
      </c>
      <c r="D772" s="106">
        <f t="shared" si="29"/>
        <v>0</v>
      </c>
      <c r="F772" s="177">
        <f>USD_CNY!B1015</f>
        <v>0</v>
      </c>
      <c r="G772" s="106">
        <f t="shared" si="38"/>
        <v>0</v>
      </c>
    </row>
    <row r="773" spans="1:7" ht="15.5" x14ac:dyDescent="0.3">
      <c r="A773" s="225">
        <v>43471</v>
      </c>
      <c r="B773" s="106" t="str">
        <f t="shared" si="28"/>
        <v/>
      </c>
      <c r="D773" s="106">
        <f t="shared" si="29"/>
        <v>0</v>
      </c>
      <c r="F773" s="177">
        <f>USD_CNY!B1016</f>
        <v>0</v>
      </c>
      <c r="G773" s="106">
        <f t="shared" si="38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7"/>
  <sheetViews>
    <sheetView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E94" sqref="E94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95" si="13">+IF(F55=0,"",C55/F55)</f>
        <v>342.49720205469623</v>
      </c>
      <c r="C55" s="371">
        <v>2387</v>
      </c>
      <c r="D55" s="357">
        <f t="shared" ref="D55:D96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ht="15.5" x14ac:dyDescent="0.3">
      <c r="A93" s="225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ht="15.5" x14ac:dyDescent="0.3">
      <c r="A94" s="225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ht="15.5" x14ac:dyDescent="0.3">
      <c r="A95" s="225">
        <v>43469</v>
      </c>
      <c r="B95" s="357" t="str">
        <f t="shared" si="13"/>
        <v/>
      </c>
      <c r="D95" s="357">
        <f t="shared" si="14"/>
        <v>0</v>
      </c>
      <c r="F95" s="1">
        <f>USD_CNY!B1014</f>
        <v>0</v>
      </c>
      <c r="G95" s="361">
        <f t="shared" si="30"/>
        <v>-1921.5</v>
      </c>
    </row>
    <row r="96" spans="1:7" ht="15.5" x14ac:dyDescent="0.3">
      <c r="A96" s="225">
        <v>43470</v>
      </c>
      <c r="D96" s="357">
        <f t="shared" si="14"/>
        <v>0</v>
      </c>
    </row>
    <row r="97" spans="1:1" ht="15.5" x14ac:dyDescent="0.3">
      <c r="A97" s="225">
        <v>43471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86" activePane="bottomRight" state="frozen"/>
      <selection pane="topRight" activeCell="B1" sqref="B1"/>
      <selection pane="bottomLeft" activeCell="A6" sqref="A6"/>
      <selection pane="bottomRight" activeCell="E94" sqref="E94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96" si="14">+IF(F54=0,"",C54/F54)</f>
        <v>672.94171664705709</v>
      </c>
      <c r="C54" s="335">
        <v>4690</v>
      </c>
      <c r="D54" s="358">
        <f t="shared" ref="D54:D96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 t="str">
        <f t="shared" si="14"/>
        <v/>
      </c>
      <c r="C94" s="335"/>
      <c r="D94" s="357">
        <f t="shared" si="15"/>
        <v>0</v>
      </c>
      <c r="E94" s="371"/>
      <c r="F94" s="359">
        <f>USD_CNY!B1014</f>
        <v>0</v>
      </c>
      <c r="G94" s="361">
        <f t="shared" si="29"/>
        <v>-3830</v>
      </c>
    </row>
    <row r="95" spans="1:7" x14ac:dyDescent="0.3">
      <c r="A95" s="350">
        <v>43470</v>
      </c>
      <c r="B95" s="357" t="str">
        <f t="shared" si="14"/>
        <v/>
      </c>
      <c r="C95" s="335"/>
      <c r="D95" s="357">
        <f t="shared" si="15"/>
        <v>0</v>
      </c>
      <c r="E95" s="371"/>
      <c r="F95" s="359">
        <f>USD_CNY!B1015</f>
        <v>0</v>
      </c>
      <c r="G95" s="361">
        <f t="shared" si="29"/>
        <v>0</v>
      </c>
    </row>
    <row r="96" spans="1:7" x14ac:dyDescent="0.3">
      <c r="A96" s="350">
        <v>43471</v>
      </c>
      <c r="B96" s="357" t="str">
        <f t="shared" si="14"/>
        <v/>
      </c>
      <c r="C96" s="335"/>
      <c r="D96" s="357">
        <f t="shared" si="15"/>
        <v>0</v>
      </c>
      <c r="E96" s="371"/>
      <c r="F96" s="359">
        <f>USD_CNY!B1016</f>
        <v>0</v>
      </c>
      <c r="G96" s="361">
        <f t="shared" si="29"/>
        <v>0</v>
      </c>
    </row>
    <row r="97" spans="1:7" x14ac:dyDescent="0.3">
      <c r="A97" s="350"/>
      <c r="B97" s="357"/>
      <c r="C97" s="335"/>
      <c r="D97" s="357"/>
      <c r="E97" s="371"/>
      <c r="F97" s="359">
        <f>USD_CNY!B1017</f>
        <v>0</v>
      </c>
      <c r="G97" s="361">
        <f t="shared" si="29"/>
        <v>0</v>
      </c>
    </row>
    <row r="98" spans="1:7" x14ac:dyDescent="0.3">
      <c r="A98" s="350"/>
      <c r="B98" s="357"/>
      <c r="C98" s="335"/>
      <c r="D98" s="357"/>
      <c r="E98" s="371"/>
      <c r="F98" s="359"/>
      <c r="G98" s="361"/>
    </row>
    <row r="99" spans="1:7" x14ac:dyDescent="0.3">
      <c r="A99" s="350"/>
      <c r="B99" s="357"/>
      <c r="C99" s="335"/>
      <c r="D99" s="357"/>
      <c r="E99" s="371"/>
      <c r="F99" s="359"/>
      <c r="G99" s="361"/>
    </row>
    <row r="100" spans="1:7" x14ac:dyDescent="0.3">
      <c r="A100" s="350"/>
      <c r="B100" s="357"/>
      <c r="C100" s="335"/>
      <c r="D100" s="357"/>
      <c r="E100" s="371"/>
      <c r="F100" s="359"/>
      <c r="G100" s="361"/>
    </row>
    <row r="101" spans="1:7" x14ac:dyDescent="0.3">
      <c r="A101" s="350"/>
      <c r="B101" s="357"/>
      <c r="C101" s="335"/>
      <c r="D101" s="357"/>
      <c r="E101" s="371"/>
      <c r="F101" s="359"/>
      <c r="G101" s="361"/>
    </row>
    <row r="102" spans="1:7" x14ac:dyDescent="0.3">
      <c r="A102" s="350"/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2019-01-03T04:45:25Z</dcterms:modified>
</cp:coreProperties>
</file>