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12" i="4" l="1"/>
  <c r="B1209" i="5"/>
  <c r="D1209" i="5" s="1"/>
  <c r="B1213" i="2"/>
  <c r="D1213" i="2" s="1"/>
  <c r="D16" i="1" l="1"/>
  <c r="E1211" i="4"/>
  <c r="B1208" i="5"/>
  <c r="D1208" i="5" s="1"/>
  <c r="B1212" i="2"/>
  <c r="D1212" i="2" s="1"/>
  <c r="E1210" i="4" l="1"/>
  <c r="B1207" i="5"/>
  <c r="D1207" i="5" s="1"/>
  <c r="B1211" i="2"/>
  <c r="D1211" i="2" s="1"/>
  <c r="E1209" i="4" l="1"/>
  <c r="D76" i="16"/>
  <c r="D80" i="16"/>
  <c r="B76" i="16"/>
  <c r="B78" i="16"/>
  <c r="D78" i="16" s="1"/>
  <c r="B80" i="16"/>
  <c r="F76" i="16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G80" i="16"/>
  <c r="D77" i="15"/>
  <c r="B77" i="15"/>
  <c r="B78" i="15"/>
  <c r="D78" i="15" s="1"/>
  <c r="B79" i="15"/>
  <c r="D79" i="15" s="1"/>
  <c r="B81" i="15"/>
  <c r="D81" i="15" s="1"/>
  <c r="F77" i="15"/>
  <c r="G77" i="15"/>
  <c r="F78" i="15"/>
  <c r="G78" i="15"/>
  <c r="F79" i="15"/>
  <c r="G79" i="15"/>
  <c r="F80" i="15"/>
  <c r="B80" i="15" s="1"/>
  <c r="D80" i="15" s="1"/>
  <c r="G80" i="15"/>
  <c r="F81" i="15"/>
  <c r="G81" i="15"/>
  <c r="D753" i="7"/>
  <c r="D757" i="7"/>
  <c r="B753" i="7"/>
  <c r="B757" i="7"/>
  <c r="F753" i="7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G757" i="7"/>
  <c r="B1206" i="5"/>
  <c r="D1206" i="5"/>
  <c r="D1209" i="4"/>
  <c r="D1213" i="4"/>
  <c r="B1209" i="4"/>
  <c r="B1210" i="4"/>
  <c r="D1210" i="4" s="1"/>
  <c r="B1213" i="4"/>
  <c r="F1209" i="4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G1213" i="4"/>
  <c r="D1208" i="3"/>
  <c r="D1212" i="3"/>
  <c r="B1208" i="3"/>
  <c r="B1209" i="3"/>
  <c r="D1209" i="3" s="1"/>
  <c r="B1212" i="3"/>
  <c r="F1208" i="3"/>
  <c r="G1208" i="3"/>
  <c r="F1209" i="3"/>
  <c r="G1209" i="3"/>
  <c r="F1210" i="3"/>
  <c r="B1210" i="3" s="1"/>
  <c r="D1210" i="3" s="1"/>
  <c r="G1210" i="3"/>
  <c r="F1211" i="3"/>
  <c r="B1211" i="3" s="1"/>
  <c r="D1211" i="3" s="1"/>
  <c r="G1211" i="3"/>
  <c r="F1212" i="3"/>
  <c r="G1212" i="3"/>
  <c r="B1210" i="2"/>
  <c r="D1210" i="2"/>
  <c r="F1210" i="2"/>
  <c r="G1210" i="2"/>
  <c r="F1211" i="2"/>
  <c r="G1211" i="2"/>
  <c r="F1212" i="2"/>
  <c r="G1212" i="2"/>
  <c r="F1213" i="2"/>
  <c r="G1213" i="2"/>
  <c r="F1214" i="2"/>
  <c r="G1214" i="2"/>
  <c r="E1208" i="4" l="1"/>
  <c r="D20" i="14"/>
  <c r="D21" i="14"/>
  <c r="F15" i="14"/>
  <c r="F16" i="14"/>
  <c r="F17" i="14"/>
  <c r="F18" i="14"/>
  <c r="F19" i="14"/>
  <c r="F20" i="14"/>
  <c r="D21" i="12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B75" i="16"/>
  <c r="D75" i="16" s="1"/>
  <c r="B76" i="15"/>
  <c r="D76" i="15" s="1"/>
  <c r="B752" i="7"/>
  <c r="D752" i="7"/>
  <c r="F752" i="7"/>
  <c r="G752" i="7"/>
  <c r="B1208" i="4"/>
  <c r="D1208" i="4" s="1"/>
  <c r="D1205" i="5"/>
  <c r="F1205" i="5"/>
  <c r="G1205" i="5"/>
  <c r="F1206" i="5"/>
  <c r="G1206" i="5"/>
  <c r="F1207" i="5"/>
  <c r="G1207" i="5"/>
  <c r="F1208" i="5"/>
  <c r="G1208" i="5"/>
  <c r="F1209" i="5"/>
  <c r="G1209" i="5"/>
  <c r="F1210" i="5"/>
  <c r="G1210" i="5"/>
  <c r="B1205" i="5"/>
  <c r="D13" i="1" l="1"/>
  <c r="D12" i="1"/>
  <c r="D11" i="1"/>
  <c r="F14" i="14"/>
  <c r="B14" i="14" s="1"/>
  <c r="D14" i="14" s="1"/>
  <c r="F15" i="12"/>
  <c r="F751" i="7"/>
  <c r="B15" i="12"/>
  <c r="D15" i="12" s="1"/>
  <c r="E1207" i="4"/>
  <c r="B74" i="16"/>
  <c r="D74" i="16" s="1"/>
  <c r="B75" i="15"/>
  <c r="D75" i="15" s="1"/>
  <c r="B751" i="7"/>
  <c r="D751" i="7" s="1"/>
  <c r="B1204" i="5"/>
  <c r="D1204" i="5"/>
  <c r="B1207" i="4"/>
  <c r="D1207" i="4" s="1"/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B1207" i="2"/>
  <c r="D1205" i="3"/>
  <c r="B1205" i="3"/>
  <c r="F1205" i="3"/>
  <c r="G1205" i="3"/>
  <c r="F1206" i="3"/>
  <c r="B1206" i="3" s="1"/>
  <c r="D1206" i="3" s="1"/>
  <c r="G1206" i="3"/>
  <c r="F1207" i="3"/>
  <c r="B1207" i="3" s="1"/>
  <c r="D1207" i="3" s="1"/>
  <c r="G1207" i="3"/>
  <c r="F1207" i="2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<sst xmlns="http://schemas.openxmlformats.org/spreadsheetml/2006/main" count="4546" uniqueCount="1033">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</sst>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1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Cu!$A$760:$A$1213</c:f>
              <c:numCache>
                <c:formatCode>yyyy\.mm\.dd</c:formatCode>
                <c:ptCount val="235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</c:numCache>
            </c:numRef>
          </c:cat>
          <c:val>
            <c:numRef>
              <c:f>Cu!$B$979:$B$1213</c:f>
              <c:numCache>
                <c:formatCode>_(* #,##0.00_);_(* \(#,##0.00\);_(* "-"??_);_(@_)</c:formatCode>
                <c:ptCount val="235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18048"/>
        <c:axId val="142019584"/>
      </c:areaChart>
      <c:dateAx>
        <c:axId val="1420180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2019584"/>
        <c:crosses val="autoZero"/>
        <c:auto val="1"/>
        <c:lblOffset val="100"/>
        <c:baseTimeUnit val="days"/>
      </c:dateAx>
      <c:valAx>
        <c:axId val="1420195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20180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39296"/>
        <c:axId val="142041088"/>
      </c:areaChart>
      <c:dateAx>
        <c:axId val="1420392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204108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4204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20392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Ag!$A$875:$A$1212</c:f>
              <c:numCache>
                <c:formatCode>yyyy\.mm\.dd</c:formatCode>
                <c:ptCount val="22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</c:numCache>
            </c:numRef>
          </c:cat>
          <c:val>
            <c:numRef>
              <c:f>Ag!$B$875:$B$1212</c:f>
              <c:numCache>
                <c:formatCode>_(* #,##0.00_);_(* \(#,##0.00\);_(* "-"??_);_(@_)</c:formatCode>
                <c:ptCount val="22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256"/>
        <c:axId val="142095104"/>
      </c:areaChart>
      <c:dateAx>
        <c:axId val="14204825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2095104"/>
        <c:crosses val="autoZero"/>
        <c:auto val="1"/>
        <c:lblOffset val="100"/>
        <c:baseTimeUnit val="days"/>
        <c:majorUnit val="7"/>
        <c:majorTimeUnit val="days"/>
      </c:dateAx>
      <c:valAx>
        <c:axId val="14209510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20482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Zn!$A$760:$A$1209</c:f>
              <c:numCache>
                <c:formatCode>yyyy\.mm\.dd</c:formatCode>
                <c:ptCount val="22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</c:numCache>
            </c:numRef>
          </c:cat>
          <c:val>
            <c:numRef>
              <c:f>Zn!$B$760:$B$1209</c:f>
              <c:numCache>
                <c:formatCode>_(* #,##0.00_);_(* \(#,##0.00\);_(* "-"??_);_(@_)</c:formatCode>
                <c:ptCount val="224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38688"/>
        <c:axId val="154740224"/>
      </c:areaChart>
      <c:dateAx>
        <c:axId val="15473868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740224"/>
        <c:crosses val="autoZero"/>
        <c:auto val="1"/>
        <c:lblOffset val="100"/>
        <c:baseTimeUnit val="days"/>
      </c:dateAx>
      <c:valAx>
        <c:axId val="15474022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7386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USD_CNY!$A$910:$A$999</c:f>
              <c:numCache>
                <c:formatCode>yyyy\.mm\.dd</c:formatCode>
                <c:ptCount val="90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</c:numCache>
            </c:numRef>
          </c:cat>
          <c:val>
            <c:numRef>
              <c:f>USD_CNY!$B$910:$B$999</c:f>
              <c:numCache>
                <c:formatCode>_(* #,##0.00000_);_(* \(#,##0.00000\);_(* "-"??_);_(@_)</c:formatCode>
                <c:ptCount val="90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54048"/>
        <c:axId val="154764032"/>
      </c:areaChart>
      <c:dateAx>
        <c:axId val="1547540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4764032"/>
        <c:crosses val="autoZero"/>
        <c:auto val="1"/>
        <c:lblOffset val="100"/>
        <c:baseTimeUnit val="days"/>
        <c:majorUnit val="7"/>
      </c:dateAx>
      <c:valAx>
        <c:axId val="154764032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754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84128"/>
        <c:axId val="154785664"/>
      </c:areaChart>
      <c:catAx>
        <c:axId val="1547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785664"/>
        <c:crosses val="autoZero"/>
        <c:auto val="1"/>
        <c:lblAlgn val="ctr"/>
        <c:lblOffset val="100"/>
        <c:noMultiLvlLbl val="0"/>
      </c:catAx>
      <c:valAx>
        <c:axId val="15478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7841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Pb!$A$759:$A$1211</c:f>
              <c:numCache>
                <c:formatCode>yyyy\.mm\.dd</c:formatCode>
                <c:ptCount val="22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</c:numCache>
            </c:numRef>
          </c:cat>
          <c:val>
            <c:numRef>
              <c:f>Pb!$B$759:$B$1211</c:f>
              <c:numCache>
                <c:formatCode>_(* #,##0.00_);_(* \(#,##0.00\);_(* "-"??_);_(@_)</c:formatCode>
                <c:ptCount val="224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62752"/>
        <c:axId val="215964288"/>
      </c:areaChart>
      <c:dateAx>
        <c:axId val="2159627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596428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1596428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627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95136"/>
        <c:axId val="215996672"/>
      </c:lineChart>
      <c:dateAx>
        <c:axId val="215995136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96672"/>
        <c:crosses val="autoZero"/>
        <c:auto val="1"/>
        <c:lblOffset val="100"/>
        <c:baseTimeUnit val="days"/>
      </c:dateAx>
      <c:valAx>
        <c:axId val="2159966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9513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90496"/>
        <c:axId val="216092032"/>
      </c:lineChart>
      <c:dateAx>
        <c:axId val="2160904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092032"/>
        <c:crosses val="autoZero"/>
        <c:auto val="1"/>
        <c:lblOffset val="100"/>
        <c:baseTimeUnit val="days"/>
      </c:dateAx>
      <c:valAx>
        <c:axId val="2160920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0904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Ni!$A$6:$A$756</c:f>
              <c:numCache>
                <c:formatCode>yyyy\.mm\.dd</c:formatCode>
                <c:ptCount val="20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</c:numCache>
            </c:numRef>
          </c:cat>
          <c:val>
            <c:numRef>
              <c:f>Ni!$B$6:$B$756</c:f>
              <c:numCache>
                <c:formatCode>_(* #,##0.00_);_(* \(#,##0.00\);_(* "-"??_);_(@_)</c:formatCode>
                <c:ptCount val="20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12128"/>
        <c:axId val="216126208"/>
      </c:areaChart>
      <c:dateAx>
        <c:axId val="2161121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126208"/>
        <c:crosses val="autoZero"/>
        <c:auto val="1"/>
        <c:lblOffset val="100"/>
        <c:baseTimeUnit val="days"/>
      </c:dateAx>
      <c:valAx>
        <c:axId val="216126208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1121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Coke!$A$6:$A$80</c:f>
              <c:numCache>
                <c:formatCode>yyyy\.mm\.dd</c:formatCode>
                <c:ptCount val="7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</c:numCache>
            </c:numRef>
          </c:cat>
          <c:val>
            <c:numRef>
              <c:f>Coke!$B$6:$B$80</c:f>
              <c:numCache>
                <c:formatCode>0.00</c:formatCode>
                <c:ptCount val="7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81792"/>
        <c:axId val="216483328"/>
      </c:areaChart>
      <c:dateAx>
        <c:axId val="2164817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483328"/>
        <c:crosses val="autoZero"/>
        <c:auto val="1"/>
        <c:lblOffset val="100"/>
        <c:baseTimeUnit val="days"/>
      </c:dateAx>
      <c:valAx>
        <c:axId val="216483328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4817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Steel!$A$6:$A$79</c:f>
              <c:numCache>
                <c:formatCode>yyyy\.mm\.dd</c:formatCode>
                <c:ptCount val="7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</c:numCache>
            </c:numRef>
          </c:cat>
          <c:val>
            <c:numRef>
              <c:f>Steel!$B$6:$B$79</c:f>
              <c:numCache>
                <c:formatCode>0.00</c:formatCode>
                <c:ptCount val="7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11232"/>
        <c:axId val="216512768"/>
      </c:areaChart>
      <c:dateAx>
        <c:axId val="2165112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512768"/>
        <c:crosses val="autoZero"/>
        <c:auto val="1"/>
        <c:lblOffset val="100"/>
        <c:baseTimeUnit val="days"/>
      </c:dateAx>
      <c:valAx>
        <c:axId val="216512768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5112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49248"/>
        <c:axId val="216550784"/>
      </c:areaChart>
      <c:dateAx>
        <c:axId val="2165492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6550784"/>
        <c:crosses val="autoZero"/>
        <c:auto val="1"/>
        <c:lblOffset val="100"/>
        <c:baseTimeUnit val="days"/>
      </c:dateAx>
      <c:valAx>
        <c:axId val="2165507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5492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66400"/>
        <c:axId val="216584576"/>
      </c:areaChart>
      <c:dateAx>
        <c:axId val="2165664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658457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1658457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5664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39680"/>
        <c:axId val="141641216"/>
      </c:areaChart>
      <c:dateAx>
        <c:axId val="1416396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1641216"/>
        <c:crosses val="autoZero"/>
        <c:auto val="1"/>
        <c:lblOffset val="100"/>
        <c:baseTimeUnit val="days"/>
      </c:dateAx>
      <c:valAx>
        <c:axId val="141641216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1639680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20800"/>
        <c:axId val="216222336"/>
      </c:areaChart>
      <c:dateAx>
        <c:axId val="2162208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6222336"/>
        <c:crosses val="autoZero"/>
        <c:auto val="1"/>
        <c:lblOffset val="100"/>
        <c:baseTimeUnit val="days"/>
      </c:dateAx>
      <c:valAx>
        <c:axId val="2162223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62208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30144"/>
        <c:axId val="217124864"/>
      </c:areaChart>
      <c:dateAx>
        <c:axId val="2162301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7124864"/>
        <c:crosses val="autoZero"/>
        <c:auto val="1"/>
        <c:lblOffset val="100"/>
        <c:baseTimeUnit val="days"/>
      </c:dateAx>
      <c:valAx>
        <c:axId val="2171248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6230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56448"/>
        <c:axId val="141657984"/>
      </c:areaChart>
      <c:dateAx>
        <c:axId val="1416564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41657984"/>
        <c:crosses val="autoZero"/>
        <c:auto val="1"/>
        <c:lblOffset val="100"/>
        <c:baseTimeUnit val="days"/>
      </c:dateAx>
      <c:valAx>
        <c:axId val="141657984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1656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26688"/>
        <c:axId val="216628224"/>
      </c:lineChart>
      <c:dateAx>
        <c:axId val="216626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6628224"/>
        <c:crosses val="autoZero"/>
        <c:auto val="1"/>
        <c:lblOffset val="100"/>
        <c:baseTimeUnit val="days"/>
      </c:dateAx>
      <c:valAx>
        <c:axId val="2166282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662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058688"/>
        <c:axId val="217093248"/>
      </c:areaChart>
      <c:dateAx>
        <c:axId val="217058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7093248"/>
        <c:crosses val="autoZero"/>
        <c:auto val="1"/>
        <c:lblOffset val="100"/>
        <c:baseTimeUnit val="days"/>
      </c:dateAx>
      <c:valAx>
        <c:axId val="2170932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17058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109248"/>
        <c:axId val="217110784"/>
      </c:areaChart>
      <c:dateAx>
        <c:axId val="2171092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7110784"/>
        <c:crosses val="autoZero"/>
        <c:auto val="1"/>
        <c:lblOffset val="100"/>
        <c:baseTimeUnit val="days"/>
      </c:dateAx>
      <c:valAx>
        <c:axId val="217110784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7109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28192"/>
        <c:axId val="217529728"/>
      </c:barChart>
      <c:dateAx>
        <c:axId val="2175281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7529728"/>
        <c:crosses val="autoZero"/>
        <c:auto val="1"/>
        <c:lblOffset val="100"/>
        <c:baseTimeUnit val="days"/>
      </c:dateAx>
      <c:valAx>
        <c:axId val="2175297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752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80000"/>
        <c:axId val="216659072"/>
      </c:areaChart>
      <c:dateAx>
        <c:axId val="1416800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16659072"/>
        <c:crosses val="autoZero"/>
        <c:auto val="1"/>
        <c:lblOffset val="100"/>
        <c:baseTimeUnit val="days"/>
      </c:dateAx>
      <c:valAx>
        <c:axId val="216659072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41680000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89472"/>
        <c:axId val="217291008"/>
      </c:areaChart>
      <c:dateAx>
        <c:axId val="217289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7291008"/>
        <c:crosses val="autoZero"/>
        <c:auto val="1"/>
        <c:lblOffset val="100"/>
        <c:baseTimeUnit val="days"/>
      </c:dateAx>
      <c:valAx>
        <c:axId val="217291008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7289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50208"/>
        <c:axId val="217908352"/>
      </c:lineChart>
      <c:catAx>
        <c:axId val="21755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908352"/>
        <c:crosses val="autoZero"/>
        <c:auto val="1"/>
        <c:lblAlgn val="ctr"/>
        <c:lblOffset val="100"/>
        <c:noMultiLvlLbl val="0"/>
      </c:catAx>
      <c:valAx>
        <c:axId val="217908352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1755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32544"/>
        <c:axId val="217934080"/>
      </c:lineChart>
      <c:dateAx>
        <c:axId val="2179325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7934080"/>
        <c:crosses val="autoZero"/>
        <c:auto val="1"/>
        <c:lblOffset val="100"/>
        <c:baseTimeUnit val="days"/>
      </c:dateAx>
      <c:valAx>
        <c:axId val="2179340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793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676608"/>
        <c:axId val="216690688"/>
      </c:areaChart>
      <c:dateAx>
        <c:axId val="2166766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6690688"/>
        <c:crosses val="autoZero"/>
        <c:auto val="1"/>
        <c:lblOffset val="100"/>
        <c:baseTimeUnit val="days"/>
      </c:dateAx>
      <c:valAx>
        <c:axId val="216690688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6676608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68000"/>
        <c:axId val="217977984"/>
      </c:areaChart>
      <c:dateAx>
        <c:axId val="2179680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7977984"/>
        <c:crosses val="autoZero"/>
        <c:auto val="1"/>
        <c:lblOffset val="100"/>
        <c:baseTimeUnit val="days"/>
      </c:dateAx>
      <c:valAx>
        <c:axId val="2179779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7968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85792"/>
        <c:axId val="217987328"/>
      </c:lineChart>
      <c:dateAx>
        <c:axId val="2179857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7987328"/>
        <c:crosses val="autoZero"/>
        <c:auto val="1"/>
        <c:lblOffset val="100"/>
        <c:baseTimeUnit val="days"/>
      </c:dateAx>
      <c:valAx>
        <c:axId val="2179873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798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870272"/>
        <c:axId val="216872064"/>
      </c:areaChart>
      <c:dateAx>
        <c:axId val="2168702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16872064"/>
        <c:crosses val="autoZero"/>
        <c:auto val="1"/>
        <c:lblOffset val="100"/>
        <c:baseTimeUnit val="days"/>
      </c:dateAx>
      <c:valAx>
        <c:axId val="2168720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687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056576"/>
        <c:axId val="218058112"/>
      </c:areaChart>
      <c:dateAx>
        <c:axId val="2180565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8058112"/>
        <c:crosses val="autoZero"/>
        <c:auto val="1"/>
        <c:lblOffset val="100"/>
        <c:baseTimeUnit val="days"/>
      </c:dateAx>
      <c:valAx>
        <c:axId val="2180581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8056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70016"/>
        <c:axId val="218084096"/>
      </c:lineChart>
      <c:dateAx>
        <c:axId val="2180700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8084096"/>
        <c:crosses val="autoZero"/>
        <c:auto val="1"/>
        <c:lblOffset val="100"/>
        <c:baseTimeUnit val="days"/>
      </c:dateAx>
      <c:valAx>
        <c:axId val="21808409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1807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138112"/>
        <c:axId val="218139648"/>
      </c:areaChart>
      <c:dateAx>
        <c:axId val="2181381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8139648"/>
        <c:crosses val="autoZero"/>
        <c:auto val="1"/>
        <c:lblOffset val="100"/>
        <c:baseTimeUnit val="days"/>
      </c:dateAx>
      <c:valAx>
        <c:axId val="21813964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18138112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160128"/>
        <c:axId val="217383680"/>
      </c:areaChart>
      <c:dateAx>
        <c:axId val="2181601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7383680"/>
        <c:crosses val="autoZero"/>
        <c:auto val="1"/>
        <c:lblOffset val="100"/>
        <c:baseTimeUnit val="days"/>
      </c:dateAx>
      <c:valAx>
        <c:axId val="217383680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8160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236032"/>
        <c:axId val="218237568"/>
      </c:areaChart>
      <c:dateAx>
        <c:axId val="2182360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8237568"/>
        <c:crosses val="autoZero"/>
        <c:auto val="1"/>
        <c:lblOffset val="100"/>
        <c:baseTimeUnit val="days"/>
      </c:dateAx>
      <c:valAx>
        <c:axId val="218237568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8236032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3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5" t="s">
        <v>1018</v>
      </c>
      <c r="B1" s="385"/>
      <c r="C1" s="385"/>
      <c r="D1" s="385"/>
      <c r="E1" s="385"/>
      <c r="F1" s="385"/>
      <c r="G1" s="385"/>
      <c r="H1" s="385"/>
      <c r="I1" s="385"/>
      <c r="J1" s="157"/>
      <c r="K1" s="338"/>
      <c r="L1" s="197"/>
      <c r="M1" s="158"/>
    </row>
    <row r="2" spans="1:13" x14ac:dyDescent="0.3">
      <c r="A2" s="386" t="s">
        <v>21</v>
      </c>
      <c r="B2" s="386"/>
      <c r="C2" s="386"/>
      <c r="D2" s="386"/>
      <c r="E2" s="181">
        <v>43440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49350</v>
      </c>
      <c r="E5" s="328">
        <f>+IF(ISERROR(VLOOKUP($E$2,Cu!$A$5:$H$1643,7,0)),0,VLOOKUP($E$2,Cu!$A$5:$H$1643,7,0))</f>
        <v>-150</v>
      </c>
      <c r="F5" s="327" t="s">
        <v>3</v>
      </c>
      <c r="G5" s="326">
        <f>+IF(ISERROR(VLOOKUP($E$2,Cu!$A$5:$H$1643,2,0)),0,VLOOKUP($E$2,Cu!$A$5:$H$1643,2,0))</f>
        <v>7197.3398281972377</v>
      </c>
      <c r="H5" s="326">
        <f>+IF(ISERROR(VLOOKUP($E$2,Cu!$A$5:$H$1643,4,0)),0,VLOOKUP($E$2,Cu!$A$5:$H$1643,4,0))</f>
        <v>6151.5725027326826</v>
      </c>
      <c r="I5" s="326">
        <f>+IF(ISERROR(VLOOKUP($E$2,Cu!$A$5:$H$1643,5,0)),0,VLOOKUP($E$2,Cu!$A$5:$H$1643,5,0))</f>
        <v>6162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18875</v>
      </c>
      <c r="E6" s="328">
        <f>+IF(ISERROR(VLOOKUP($E$2,Pb!$A$5:$H$1988,7,0)),0,VLOOKUP($E$2,Pb!$A$5:$H$1988,7,0))</f>
        <v>-25</v>
      </c>
      <c r="F6" s="327" t="s">
        <v>3</v>
      </c>
      <c r="G6" s="326">
        <f>+IF(ISERROR(VLOOKUP($E$2,Pb!$A$5:$H$1988,2,0)),0,VLOOKUP($E$2,Pb!$A$5:$H$1988,2,0))</f>
        <v>2752.7819505009697</v>
      </c>
      <c r="H6" s="326">
        <f>+IF(ISERROR(VLOOKUP($E$2,Pb!$A$5:$H$1988,4,0)),0,VLOOKUP($E$2,Pb!$A$5:$H$1988,4,0))</f>
        <v>2352.8050858982647</v>
      </c>
      <c r="I6" s="326">
        <f>+IF(ISERROR(VLOOKUP($E$2,Pb!$A$5:$H$1988,5,0)),0,VLOOKUP($E$2,Pb!$A$5:$H$1988,5,0))</f>
        <v>1976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3499</v>
      </c>
      <c r="E7" s="328">
        <f>+IF(ISERROR(VLOOKUP($E$2,Ag!$A$5:$H$1988,7,0)),0,VLOOKUP($E$2,Ag!$A$5:$H$1988,7,0))</f>
        <v>5</v>
      </c>
      <c r="F7" s="327" t="s">
        <v>6</v>
      </c>
      <c r="G7" s="326">
        <f>+IF(ISERROR(VLOOKUP($E$2,Ag!$A$5:$H$1519,2,0)),0,VLOOKUP($E$2,Ag!$A$5:$H$1519,2,0))</f>
        <v>510.30379045313344</v>
      </c>
      <c r="H7" s="326">
        <f>+IF(ISERROR(VLOOKUP($E$2,Ag!$A$5:$H$1519,4,0)),0,VLOOKUP($E$2,Ag!$A$5:$H$1519,4,0))</f>
        <v>436.15708585737906</v>
      </c>
      <c r="I7" s="326">
        <f>+IF(ISERROR(VLOOKUP($E$2,Ag!$A$5:$H$1519,5,0)),0,VLOOKUP($E$2,Ag!$A$5:$H$1519,5,0))</f>
        <v>464.58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21720</v>
      </c>
      <c r="E8" s="328">
        <f>+IF(ISERROR(VLOOKUP($E$2,Zn!$A$5:$H$2996,7,0)),0,VLOOKUP($E$2,Zn!$A$5:$H$2996,7,0))</f>
        <v>130</v>
      </c>
      <c r="F8" s="327" t="s">
        <v>3</v>
      </c>
      <c r="G8" s="326">
        <f>+IF(ISERROR(VLOOKUP($E$2,Zn!$A$5:$H$2996,2,0)),0,VLOOKUP($E$2,Zn!$A$5:$H$2996,2,0))</f>
        <v>3167.7045809208512</v>
      </c>
      <c r="H8" s="326">
        <f>+IF(ISERROR(VLOOKUP($E$2,Zn!$A$5:$H$2996,4,0)),0,VLOOKUP($E$2,Zn!$A$5:$H$2996,4,0))</f>
        <v>2707.4398127528643</v>
      </c>
      <c r="I8" s="326">
        <f>+IF(ISERROR(VLOOKUP($E$2,Zn!$A$5:$H$2996,5,0)),0,VLOOKUP($E$2,Zn!$A$5:$H$2996,5,0))</f>
        <v>2705.5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94300</v>
      </c>
      <c r="E9" s="328">
        <f>+IF(ISERROR(VLOOKUP($E$2,Ni!$A$6:$H$2998,7,0)),0,VLOOKUP($E$2,Ni!$A$6:$H$2998,7,0))</f>
        <v>-275</v>
      </c>
      <c r="F9" s="327" t="s">
        <v>3</v>
      </c>
      <c r="G9" s="326">
        <f>+IF(ISERROR(VLOOKUP($E$2,Ni!$A$6:$H$2998,2,0)),0,VLOOKUP($E$2,Ni!$A$6:$H$2998,2,0))</f>
        <v>13752.971546079018</v>
      </c>
      <c r="H9" s="326">
        <f>+IF(ISERROR(VLOOKUP($E$2,Ni!$A$6:$H$2998,4,0)),0,VLOOKUP($E$2,Ni!$A$6:$H$2998,4,0))</f>
        <v>11754.676535110271</v>
      </c>
      <c r="I9" s="326">
        <f>+IF(ISERROR(VLOOKUP($E$2,Ni!$A$6:$H$2998,5,0)),0,VLOOKUP($E$2,Ni!$A$6:$H$2998,5,0))</f>
        <v>11020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1932.5</v>
      </c>
      <c r="E10" s="328">
        <f>+IF(ISERROR(VLOOKUP($E$2,Coke!$A$6:$H$2998,7,0)),0,VLOOKUP($E$2,Coke!$A$6:$H$2998,7,0))</f>
        <v>-53.5</v>
      </c>
      <c r="F10" s="327" t="s">
        <v>3</v>
      </c>
      <c r="G10" s="326">
        <f>+IF(ISERROR(VLOOKUP($E$2,Coke!$A$6:$H$2998,2,0)),0,VLOOKUP($E$2,Coke!$A$6:$H$2998,2,0))</f>
        <v>281.84111890559598</v>
      </c>
      <c r="H10" s="326">
        <f>+IF(ISERROR(VLOOKUP($E$2,Coke!$A$6:$H$2998,4,0)),0,VLOOKUP($E$2,Coke!$A$6:$H$2998,4,0))</f>
        <v>240.88984521845811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3910</v>
      </c>
      <c r="E11" s="328">
        <f>+IF(ISERROR(VLOOKUP($E$2,Steel!$A$6:$H$2998,7,0)),0,VLOOKUP($E$2,Steel!$A$6:$H$2998,7,0))</f>
        <v>-30</v>
      </c>
      <c r="F11" s="327" t="s">
        <v>3</v>
      </c>
      <c r="G11" s="326">
        <f>+IF(ISERROR(VLOOKUP($E$2,Steel!$A$6:$H$2998,2,0)),0,VLOOKUP($E$2,Steel!$A$6:$H$2998,2,0))</f>
        <v>570.24516166669093</v>
      </c>
      <c r="H11" s="326">
        <f>+IF(ISERROR(VLOOKUP($E$2,Steel!$A$6:$H$2998,4,0)),0,VLOOKUP($E$2,Steel!$A$6:$H$2998,4,0))</f>
        <v>487.38902706554785</v>
      </c>
      <c r="I11" s="355">
        <f>+IF(ISERROR(VLOOKUP($E$2,Steel!$A$6:$H$2998,5,0)),0,VLOOKUP($E$2,Steel!$A$6:$H$2998,5,0))</f>
        <v>456</v>
      </c>
      <c r="J11" s="168"/>
      <c r="K11" s="64"/>
      <c r="M11" s="169"/>
    </row>
    <row r="12" spans="1:13" s="25" customFormat="1" ht="34.5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7300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1064.6520921142824</v>
      </c>
      <c r="H12" s="326">
        <f>+IF(ISERROR(VLOOKUP($E$2,'SiMn 6014'!$A$7:$G$163,4,0)),0,VLOOKUP($E$2,'SiMn 6014'!$A$7:$G$163,4,0))</f>
        <v>909.95905308913029</v>
      </c>
      <c r="I12" s="355" t="s">
        <v>1024</v>
      </c>
      <c r="J12" s="168"/>
      <c r="K12" s="64"/>
      <c r="M12" s="169"/>
    </row>
    <row r="13" spans="1:13" s="25" customFormat="1" ht="34.5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8650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1261.5398077792524</v>
      </c>
      <c r="H13" s="326">
        <f>+IF(ISERROR(VLOOKUP($E$2,'SiMn 6517'!$A$7:$G$163,4,0)),0,VLOOKUP($E$2,'SiMn 6517'!$A$7:$G$163,4,0))</f>
        <v>1078.2391519480791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43440</v>
      </c>
      <c r="C15" s="182" t="s">
        <v>1002</v>
      </c>
      <c r="D15" s="192">
        <f>+IF(ISERROR(VLOOKUP($E$2,'CNY-VND'!$A$4:$B$500,2,0)),0,VLOOKUP($E$2,'CNY-VND'!$A$4:$B$500,2,0))</f>
        <v>3418</v>
      </c>
      <c r="E15" s="387" t="s">
        <v>1000</v>
      </c>
      <c r="F15" s="387"/>
      <c r="G15" s="387"/>
      <c r="H15" s="387"/>
      <c r="I15" s="387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+IF(ISERROR(VLOOKUP($E$2,VNĐ_USD!$A$131:$B$1000,2,0)),0,VLOOKUP($E$2,VNĐ_USD!$A$131:$B$1000,2,0))</f>
        <v>23370</v>
      </c>
      <c r="E16" s="387" t="s">
        <v>1003</v>
      </c>
      <c r="F16" s="387"/>
      <c r="G16" s="387"/>
      <c r="H16" s="387"/>
      <c r="I16" s="387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6.8567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8" t="s">
        <v>17</v>
      </c>
      <c r="B18" s="388"/>
      <c r="C18" s="388"/>
      <c r="D18" s="388"/>
      <c r="E18" s="388"/>
      <c r="F18" s="388"/>
      <c r="G18" s="388"/>
      <c r="H18" s="388"/>
      <c r="I18" s="388"/>
    </row>
    <row r="19" spans="1:12" ht="15.75" customHeight="1" x14ac:dyDescent="0.3">
      <c r="A19" s="382" t="s">
        <v>656</v>
      </c>
      <c r="B19" s="383"/>
      <c r="C19" s="382" t="s">
        <v>18</v>
      </c>
      <c r="D19" s="384"/>
      <c r="E19" s="384"/>
      <c r="F19" s="384"/>
      <c r="G19" s="384"/>
      <c r="H19" s="384"/>
      <c r="I19" s="384"/>
    </row>
    <row r="34" spans="1:12" ht="15" customHeight="1" x14ac:dyDescent="0.3">
      <c r="A34" s="380" t="s">
        <v>657</v>
      </c>
      <c r="B34" s="380"/>
      <c r="C34" s="381" t="s">
        <v>4</v>
      </c>
      <c r="D34" s="381"/>
      <c r="E34" s="381"/>
      <c r="F34" s="381"/>
      <c r="G34" s="381"/>
      <c r="H34" s="381"/>
      <c r="I34" s="381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0" t="s">
        <v>705</v>
      </c>
      <c r="B49" s="380"/>
      <c r="C49" s="381" t="s">
        <v>706</v>
      </c>
      <c r="D49" s="381"/>
      <c r="E49" s="381"/>
      <c r="F49" s="381"/>
      <c r="G49" s="381"/>
      <c r="H49" s="381"/>
      <c r="I49" s="381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0" t="s">
        <v>721</v>
      </c>
      <c r="B67" s="380"/>
      <c r="C67" s="381" t="s">
        <v>722</v>
      </c>
      <c r="D67" s="381"/>
      <c r="E67" s="381"/>
      <c r="F67" s="381"/>
      <c r="G67" s="381"/>
      <c r="H67" s="381"/>
      <c r="I67" s="381"/>
    </row>
    <row r="82" spans="1:9" x14ac:dyDescent="0.3">
      <c r="A82" s="380" t="s">
        <v>759</v>
      </c>
      <c r="B82" s="380"/>
      <c r="C82" s="381" t="s">
        <v>760</v>
      </c>
      <c r="D82" s="381"/>
      <c r="E82" s="381"/>
      <c r="F82" s="381"/>
      <c r="G82" s="381"/>
      <c r="H82" s="381"/>
      <c r="I82" s="381"/>
    </row>
    <row r="100" spans="1:9" x14ac:dyDescent="0.3">
      <c r="A100" s="379" t="s">
        <v>1028</v>
      </c>
      <c r="B100" s="379"/>
      <c r="C100" s="379"/>
      <c r="D100" s="379"/>
      <c r="E100" s="379"/>
      <c r="F100" s="379"/>
      <c r="G100" s="379"/>
      <c r="H100" s="379"/>
      <c r="I100" s="379"/>
    </row>
    <row r="115" spans="1:9" x14ac:dyDescent="0.3">
      <c r="A115" s="379" t="s">
        <v>1029</v>
      </c>
      <c r="B115" s="379"/>
      <c r="C115" s="379"/>
      <c r="D115" s="379"/>
      <c r="E115" s="379"/>
      <c r="F115" s="379"/>
      <c r="G115" s="379"/>
      <c r="H115" s="379"/>
      <c r="I115" s="379"/>
    </row>
    <row r="128" spans="1:9" x14ac:dyDescent="0.3">
      <c r="A128" s="379" t="s">
        <v>1005</v>
      </c>
      <c r="B128" s="379"/>
      <c r="C128" s="379"/>
      <c r="D128" s="379"/>
      <c r="E128" s="379"/>
      <c r="F128" s="379"/>
      <c r="G128" s="379"/>
      <c r="H128" s="379"/>
      <c r="I128" s="379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04" activePane="bottomLeft" state="frozen"/>
      <selection pane="bottomLeft" activeCell="E1214" sqref="E1214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9" t="s">
        <v>749</v>
      </c>
      <c r="B1" s="389"/>
      <c r="C1" s="389"/>
      <c r="D1" s="389"/>
      <c r="E1" s="389"/>
      <c r="F1" s="389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0" t="s">
        <v>750</v>
      </c>
      <c r="C3" s="391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6162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13" si="33">+IF(F1188=0,"",C1188/F1188)</f>
        <v>7047.9524779751482</v>
      </c>
      <c r="C1188" s="267">
        <v>49120</v>
      </c>
      <c r="D1188" s="47">
        <f t="shared" ref="D1188:D1213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4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3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35">
      <c r="A1214" s="225">
        <v>43441</v>
      </c>
      <c r="B1214" s="47"/>
      <c r="C1214" s="267"/>
      <c r="D1214" s="47"/>
      <c r="E1214" s="267"/>
      <c r="F1214" s="170">
        <f>USD_CNY!B1000</f>
        <v>0</v>
      </c>
      <c r="G1214" s="162">
        <f t="shared" si="45"/>
        <v>-49350</v>
      </c>
    </row>
    <row r="1215" spans="1:7" x14ac:dyDescent="0.35">
      <c r="A1215" s="46"/>
      <c r="B1215" s="47"/>
      <c r="C1215" s="267"/>
      <c r="D1215" s="47"/>
      <c r="E1215" s="267"/>
      <c r="F1215" s="47"/>
    </row>
    <row r="1216" spans="1:7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201" activePane="bottomLeft" state="frozen"/>
      <selection pane="bottomLeft" activeCell="E1212" sqref="E1212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2" t="s">
        <v>749</v>
      </c>
      <c r="B1" s="392"/>
      <c r="C1" s="392"/>
      <c r="D1" s="392"/>
      <c r="E1" s="392"/>
      <c r="F1" s="392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0" t="s">
        <v>659</v>
      </c>
      <c r="C3" s="391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12" si="37">+IF(F1203=0,"",C1203/F1203)</f>
        <v>2683.427583474408</v>
      </c>
      <c r="C1203" s="47">
        <v>18625</v>
      </c>
      <c r="D1203" s="47">
        <f t="shared" ref="D1203:D1212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2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35">
      <c r="A1212" s="225">
        <v>43441</v>
      </c>
      <c r="B1212" s="47" t="str">
        <f t="shared" si="37"/>
        <v/>
      </c>
      <c r="C1212" s="47"/>
      <c r="D1212" s="47" t="e">
        <f t="shared" si="38"/>
        <v>#VALUE!</v>
      </c>
      <c r="E1212" s="47"/>
      <c r="F1212" s="170">
        <f>USD_CNY!B1000</f>
        <v>0</v>
      </c>
      <c r="G1212" s="162">
        <f t="shared" si="41"/>
        <v>-18875</v>
      </c>
    </row>
    <row r="1213" spans="1:7" x14ac:dyDescent="0.35">
      <c r="A1213" s="201"/>
      <c r="B1213" s="47"/>
      <c r="C1213" s="47"/>
      <c r="D1213" s="47"/>
      <c r="E1213" s="47"/>
      <c r="F1213" s="62"/>
    </row>
    <row r="1214" spans="1:7" x14ac:dyDescent="0.35">
      <c r="A1214" s="201"/>
      <c r="B1214" s="47"/>
      <c r="C1214" s="47"/>
      <c r="D1214" s="47"/>
      <c r="E1214" s="47"/>
      <c r="F1214" s="62"/>
    </row>
    <row r="1215" spans="1:7" x14ac:dyDescent="0.35">
      <c r="A1215" s="201"/>
      <c r="B1215" s="47"/>
      <c r="C1215" s="47"/>
      <c r="D1215" s="47"/>
      <c r="E1215" s="47"/>
      <c r="F1215" s="62"/>
    </row>
    <row r="1216" spans="1:7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96" activePane="bottomLeft" state="frozen"/>
      <selection pane="bottomLeft" activeCell="E1212" sqref="E1212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3" t="s">
        <v>749</v>
      </c>
      <c r="B1" s="393"/>
      <c r="C1" s="393"/>
      <c r="D1" s="393"/>
      <c r="E1" s="393"/>
      <c r="F1" s="393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4" t="s">
        <v>752</v>
      </c>
      <c r="C3" s="395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13" si="40">+IF(F1204=0,"",C1204/F1204)</f>
        <v>502.68342758347438</v>
      </c>
      <c r="C1204" s="257">
        <v>3489</v>
      </c>
      <c r="D1204" s="20">
        <f t="shared" ref="D1204:D1213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3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35">
      <c r="A1213" s="225">
        <v>43441</v>
      </c>
      <c r="B1213" s="20" t="str">
        <f t="shared" si="40"/>
        <v/>
      </c>
      <c r="C1213" s="257"/>
      <c r="D1213" s="20" t="e">
        <f t="shared" si="41"/>
        <v>#VALUE!</v>
      </c>
      <c r="E1213" s="20"/>
      <c r="F1213" s="170">
        <f>USD_CNY!B1000</f>
        <v>0</v>
      </c>
      <c r="G1213" s="184">
        <f t="shared" si="43"/>
        <v>-3499</v>
      </c>
    </row>
    <row r="1214" spans="1:7" x14ac:dyDescent="0.35">
      <c r="A1214" s="224"/>
      <c r="B1214" s="20"/>
      <c r="C1214" s="257"/>
      <c r="D1214" s="20"/>
      <c r="E1214" s="20"/>
      <c r="F1214" s="58"/>
    </row>
    <row r="1215" spans="1:7" x14ac:dyDescent="0.35">
      <c r="A1215" s="224"/>
      <c r="B1215" s="20"/>
      <c r="C1215" s="257"/>
      <c r="D1215" s="20"/>
      <c r="E1215" s="20"/>
      <c r="F1215" s="58"/>
    </row>
    <row r="1216" spans="1:7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93" activePane="bottomLeft" state="frozen"/>
      <selection pane="bottomLeft" activeCell="E1210" sqref="E1210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6" t="s">
        <v>749</v>
      </c>
      <c r="B1" s="396"/>
      <c r="C1" s="396"/>
      <c r="D1" s="396"/>
      <c r="E1" s="396"/>
      <c r="F1" s="396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2707.4398127528643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09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09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0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35">
      <c r="A1210" s="225">
        <v>43441</v>
      </c>
      <c r="B1210" s="20"/>
      <c r="C1210" s="257"/>
      <c r="D1210" s="20"/>
      <c r="E1210" s="257"/>
      <c r="F1210" s="170">
        <f>USD_CNY!B1000</f>
        <v>0</v>
      </c>
      <c r="G1210" s="184">
        <f t="shared" si="41"/>
        <v>-21720</v>
      </c>
    </row>
    <row r="1211" spans="1:7" x14ac:dyDescent="0.35">
      <c r="A1211" s="225"/>
      <c r="B1211" s="20"/>
      <c r="C1211" s="257"/>
      <c r="D1211" s="20"/>
      <c r="E1211" s="257"/>
      <c r="F1211" s="170"/>
    </row>
    <row r="1212" spans="1:7" x14ac:dyDescent="0.35">
      <c r="A1212" s="225"/>
      <c r="B1212" s="20"/>
      <c r="C1212" s="257"/>
      <c r="D1212" s="20"/>
      <c r="E1212" s="257"/>
      <c r="F1212" s="170"/>
    </row>
    <row r="1213" spans="1:7" x14ac:dyDescent="0.35">
      <c r="A1213" s="225"/>
      <c r="B1213" s="20"/>
      <c r="C1213" s="257"/>
      <c r="D1213" s="20"/>
      <c r="E1213" s="257"/>
      <c r="F1213" s="170"/>
    </row>
    <row r="1214" spans="1:7" x14ac:dyDescent="0.35">
      <c r="A1214" s="225"/>
      <c r="B1214" s="20"/>
      <c r="C1214" s="257"/>
      <c r="D1214" s="20"/>
      <c r="E1214" s="257"/>
      <c r="F1214" s="170"/>
    </row>
    <row r="1215" spans="1:7" x14ac:dyDescent="0.35">
      <c r="A1215" s="225"/>
      <c r="B1215" s="20"/>
      <c r="C1215" s="257"/>
      <c r="D1215" s="20"/>
      <c r="E1215" s="257"/>
      <c r="F1215" s="170"/>
    </row>
    <row r="1216" spans="1:7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7"/>
  <sheetViews>
    <sheetView zoomScale="115" zoomScaleNormal="115" workbookViewId="0">
      <pane ySplit="5" topLeftCell="A746" activePane="bottomLeft" state="frozen"/>
      <selection pane="bottomLeft" activeCell="E757" sqref="E757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57" si="28">+IF(F731=0,"",C731/F731)</f>
        <v>14764.542141360806</v>
      </c>
      <c r="C731" s="288">
        <v>102900</v>
      </c>
      <c r="D731" s="110">
        <f t="shared" ref="D731:D757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7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3">
      <c r="A757" s="350">
        <v>43441</v>
      </c>
      <c r="B757" s="110" t="str">
        <f t="shared" si="28"/>
        <v/>
      </c>
      <c r="D757" s="110">
        <f t="shared" si="29"/>
        <v>0</v>
      </c>
      <c r="F757" s="177">
        <f>USD_CNY!B1000</f>
        <v>0</v>
      </c>
      <c r="G757" s="106">
        <f t="shared" si="33"/>
        <v>-94300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5"/>
  <sheetViews>
    <sheetView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E80" sqref="E80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81" si="13">+IF(F55=0,"",C55/F55)</f>
        <v>342.49720205469623</v>
      </c>
      <c r="C55" s="371">
        <v>2387</v>
      </c>
      <c r="D55" s="357">
        <f t="shared" ref="D55:D81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1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3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3">
      <c r="A81" s="350">
        <v>43441</v>
      </c>
      <c r="B81" s="357" t="str">
        <f t="shared" si="13"/>
        <v/>
      </c>
      <c r="C81" s="371"/>
      <c r="D81" s="357">
        <f t="shared" si="14"/>
        <v>0</v>
      </c>
      <c r="F81" s="1">
        <f>USD_CNY!B1000</f>
        <v>0</v>
      </c>
      <c r="G81" s="361">
        <f t="shared" si="24"/>
        <v>-1932.5</v>
      </c>
    </row>
    <row r="82" spans="1:7" x14ac:dyDescent="0.3">
      <c r="B82" s="357"/>
      <c r="C82" s="371"/>
    </row>
    <row r="83" spans="1:7" x14ac:dyDescent="0.3">
      <c r="B83" s="357"/>
    </row>
    <row r="84" spans="1:7" x14ac:dyDescent="0.3">
      <c r="B84" s="357"/>
    </row>
    <row r="85" spans="1:7" x14ac:dyDescent="0.3">
      <c r="B85" s="35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E80" sqref="E80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80" si="14">+IF(F54=0,"",C54/F54)</f>
        <v>672.94171664705709</v>
      </c>
      <c r="C54" s="335">
        <v>4690</v>
      </c>
      <c r="D54" s="358">
        <f t="shared" ref="D54:D80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0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3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3">
      <c r="A80" s="350">
        <v>43441</v>
      </c>
      <c r="B80" s="357" t="str">
        <f t="shared" si="14"/>
        <v/>
      </c>
      <c r="C80" s="335"/>
      <c r="D80" s="357">
        <f t="shared" si="15"/>
        <v>0</v>
      </c>
      <c r="E80" s="371"/>
      <c r="F80" s="359">
        <f>USD_CNY!B1000</f>
        <v>0</v>
      </c>
      <c r="G80" s="361">
        <f t="shared" si="24"/>
        <v>-3910</v>
      </c>
    </row>
    <row r="81" spans="1:7" x14ac:dyDescent="0.3">
      <c r="A81" s="350"/>
      <c r="B81" s="357"/>
      <c r="C81" s="335"/>
      <c r="D81" s="357"/>
      <c r="E81" s="371"/>
      <c r="F81" s="359"/>
      <c r="G81" s="361"/>
    </row>
    <row r="82" spans="1:7" x14ac:dyDescent="0.3">
      <c r="A82" s="350"/>
      <c r="B82" s="357"/>
      <c r="C82" s="335"/>
      <c r="D82" s="357"/>
      <c r="E82" s="371"/>
      <c r="F82" s="359"/>
      <c r="G82" s="361"/>
    </row>
    <row r="83" spans="1:7" x14ac:dyDescent="0.3">
      <c r="A83" s="350"/>
      <c r="B83" s="357"/>
      <c r="C83" s="335"/>
      <c r="D83" s="357"/>
      <c r="E83" s="371"/>
      <c r="F83" s="359"/>
      <c r="G83" s="361"/>
    </row>
    <row r="84" spans="1:7" x14ac:dyDescent="0.3">
      <c r="A84" s="350"/>
      <c r="B84" s="357"/>
      <c r="C84" s="335"/>
      <c r="D84" s="357"/>
      <c r="E84" s="371"/>
      <c r="F84" s="359"/>
      <c r="G84" s="361"/>
    </row>
    <row r="85" spans="1:7" x14ac:dyDescent="0.3">
      <c r="A85" s="350"/>
      <c r="B85" s="357"/>
      <c r="C85" s="335"/>
      <c r="D85" s="357"/>
      <c r="E85" s="371"/>
      <c r="F85" s="359"/>
      <c r="G85" s="361"/>
    </row>
    <row r="86" spans="1:7" x14ac:dyDescent="0.3">
      <c r="A86" s="350"/>
      <c r="B86" s="357"/>
      <c r="C86" s="335"/>
      <c r="D86" s="357"/>
      <c r="E86" s="371"/>
      <c r="F86" s="359"/>
      <c r="G86" s="361"/>
    </row>
    <row r="87" spans="1:7" x14ac:dyDescent="0.3">
      <c r="A87" s="350"/>
      <c r="B87" s="357"/>
      <c r="C87" s="335"/>
      <c r="D87" s="357"/>
      <c r="E87" s="371"/>
      <c r="F87" s="359"/>
      <c r="G87" s="361"/>
    </row>
    <row r="88" spans="1:7" x14ac:dyDescent="0.3">
      <c r="A88" s="350"/>
      <c r="B88" s="357"/>
      <c r="C88" s="335"/>
      <c r="D88" s="357"/>
      <c r="E88" s="371"/>
      <c r="F88" s="359"/>
      <c r="G88" s="361"/>
    </row>
    <row r="89" spans="1:7" x14ac:dyDescent="0.3">
      <c r="A89" s="350"/>
      <c r="B89" s="357"/>
      <c r="C89" s="335"/>
      <c r="D89" s="357"/>
      <c r="E89" s="371"/>
      <c r="F89" s="359"/>
      <c r="G89" s="361"/>
    </row>
    <row r="90" spans="1:7" x14ac:dyDescent="0.3">
      <c r="A90" s="350"/>
      <c r="B90" s="357"/>
      <c r="C90" s="335"/>
      <c r="D90" s="357"/>
      <c r="E90" s="371"/>
      <c r="F90" s="359"/>
      <c r="G90" s="361"/>
    </row>
    <row r="91" spans="1:7" x14ac:dyDescent="0.3">
      <c r="A91" s="350"/>
      <c r="B91" s="357"/>
      <c r="C91" s="335"/>
      <c r="D91" s="357"/>
      <c r="E91" s="371"/>
      <c r="F91" s="359"/>
      <c r="G91" s="361"/>
    </row>
    <row r="92" spans="1:7" x14ac:dyDescent="0.3">
      <c r="A92" s="350"/>
      <c r="B92" s="357"/>
      <c r="C92" s="335"/>
      <c r="D92" s="357"/>
      <c r="E92" s="371"/>
      <c r="F92" s="359"/>
      <c r="G92" s="361"/>
    </row>
    <row r="93" spans="1:7" x14ac:dyDescent="0.3">
      <c r="A93" s="350"/>
      <c r="B93" s="357"/>
      <c r="C93" s="335"/>
      <c r="D93" s="357"/>
      <c r="E93" s="371"/>
      <c r="F93" s="359"/>
      <c r="G93" s="361"/>
    </row>
    <row r="94" spans="1:7" x14ac:dyDescent="0.3">
      <c r="A94" s="350"/>
      <c r="B94" s="357"/>
      <c r="C94" s="335"/>
      <c r="D94" s="357"/>
      <c r="E94" s="371"/>
      <c r="F94" s="359"/>
      <c r="G94" s="361"/>
    </row>
    <row r="95" spans="1:7" x14ac:dyDescent="0.3">
      <c r="A95" s="350"/>
      <c r="B95" s="357"/>
      <c r="C95" s="335"/>
      <c r="D95" s="357"/>
      <c r="E95" s="371"/>
      <c r="F95" s="359"/>
      <c r="G95" s="361"/>
    </row>
    <row r="96" spans="1:7" x14ac:dyDescent="0.3">
      <c r="A96" s="350"/>
      <c r="B96" s="357"/>
      <c r="C96" s="335"/>
      <c r="D96" s="357"/>
      <c r="E96" s="371"/>
      <c r="F96" s="359"/>
      <c r="G96" s="361"/>
    </row>
    <row r="97" spans="1:7" x14ac:dyDescent="0.3">
      <c r="A97" s="350"/>
      <c r="B97" s="357"/>
      <c r="C97" s="335"/>
      <c r="D97" s="357"/>
      <c r="E97" s="371"/>
      <c r="F97" s="359"/>
      <c r="G97" s="361"/>
    </row>
    <row r="98" spans="1:7" x14ac:dyDescent="0.3">
      <c r="A98" s="350"/>
      <c r="B98" s="357"/>
      <c r="C98" s="335"/>
      <c r="D98" s="357"/>
      <c r="E98" s="371"/>
      <c r="F98" s="359"/>
      <c r="G98" s="361"/>
    </row>
    <row r="99" spans="1:7" x14ac:dyDescent="0.3">
      <c r="A99" s="350"/>
      <c r="B99" s="357"/>
      <c r="C99" s="335"/>
      <c r="D99" s="357"/>
      <c r="E99" s="371"/>
      <c r="F99" s="359"/>
      <c r="G99" s="361"/>
    </row>
    <row r="100" spans="1:7" x14ac:dyDescent="0.3">
      <c r="A100" s="350"/>
      <c r="B100" s="357"/>
      <c r="C100" s="335"/>
      <c r="D100" s="357"/>
      <c r="E100" s="371"/>
      <c r="F100" s="359"/>
      <c r="G100" s="361"/>
    </row>
    <row r="101" spans="1:7" x14ac:dyDescent="0.3">
      <c r="A101" s="350"/>
      <c r="B101" s="357"/>
      <c r="C101" s="335"/>
      <c r="D101" s="357"/>
      <c r="E101" s="371"/>
      <c r="F101" s="359"/>
      <c r="G101" s="361"/>
    </row>
    <row r="102" spans="1:7" x14ac:dyDescent="0.3">
      <c r="A102" s="350"/>
      <c r="B102" s="357"/>
      <c r="C102" s="335"/>
      <c r="D102" s="357"/>
      <c r="E102" s="371"/>
      <c r="F102" s="359"/>
      <c r="G102" s="361"/>
    </row>
    <row r="103" spans="1:7" x14ac:dyDescent="0.3">
      <c r="A103" s="350"/>
      <c r="B103" s="357"/>
      <c r="C103" s="335"/>
      <c r="D103" s="357"/>
      <c r="E103" s="371"/>
      <c r="F103" s="359"/>
      <c r="G103" s="361"/>
    </row>
    <row r="104" spans="1:7" x14ac:dyDescent="0.3">
      <c r="A104" s="350"/>
      <c r="B104" s="357"/>
      <c r="C104" s="335"/>
      <c r="D104" s="357"/>
      <c r="E104" s="371"/>
      <c r="F104" s="359"/>
      <c r="G104" s="361"/>
    </row>
    <row r="105" spans="1:7" x14ac:dyDescent="0.3">
      <c r="A105" s="350"/>
      <c r="B105" s="357"/>
      <c r="C105" s="335"/>
      <c r="D105" s="357"/>
      <c r="E105" s="371"/>
      <c r="F105" s="359"/>
      <c r="G105" s="361"/>
    </row>
    <row r="106" spans="1:7" x14ac:dyDescent="0.3">
      <c r="A106" s="350"/>
      <c r="B106" s="357"/>
      <c r="C106" s="335"/>
      <c r="D106" s="357"/>
      <c r="E106" s="371"/>
      <c r="F106" s="359"/>
      <c r="G106" s="361"/>
    </row>
    <row r="107" spans="1:7" x14ac:dyDescent="0.3">
      <c r="A107" s="350"/>
      <c r="B107" s="357"/>
      <c r="C107" s="335"/>
      <c r="D107" s="357"/>
      <c r="E107" s="371"/>
      <c r="F107" s="359"/>
      <c r="G107" s="361"/>
    </row>
    <row r="108" spans="1:7" x14ac:dyDescent="0.3">
      <c r="A108" s="350"/>
      <c r="B108" s="357"/>
      <c r="C108" s="335"/>
      <c r="D108" s="357"/>
      <c r="E108" s="371"/>
      <c r="F108" s="359"/>
      <c r="G108" s="361"/>
    </row>
    <row r="109" spans="1:7" x14ac:dyDescent="0.3">
      <c r="A109" s="350"/>
      <c r="B109" s="357"/>
      <c r="C109" s="335"/>
      <c r="D109" s="357"/>
      <c r="E109" s="371"/>
      <c r="F109" s="359"/>
      <c r="G109" s="361"/>
    </row>
    <row r="110" spans="1:7" x14ac:dyDescent="0.3">
      <c r="A110" s="350"/>
      <c r="B110" s="357"/>
      <c r="C110" s="335"/>
      <c r="D110" s="357"/>
      <c r="E110" s="371"/>
      <c r="F110" s="359"/>
      <c r="G110" s="361"/>
    </row>
    <row r="111" spans="1:7" x14ac:dyDescent="0.3">
      <c r="A111" s="350"/>
      <c r="B111" s="357"/>
      <c r="C111" s="335"/>
      <c r="D111" s="357"/>
      <c r="E111" s="371"/>
      <c r="F111" s="359"/>
      <c r="G111" s="361"/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  <row r="126" spans="1:7" x14ac:dyDescent="0.3">
      <c r="A126" s="350"/>
      <c r="B126" s="357"/>
      <c r="C126" s="335"/>
      <c r="D126" s="357"/>
      <c r="E126" s="371"/>
      <c r="F126" s="359"/>
      <c r="G126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3">
      <c r="A21" s="350">
        <v>43441</v>
      </c>
      <c r="B21" s="111" t="str">
        <f t="shared" si="0"/>
        <v/>
      </c>
      <c r="C21" s="284"/>
      <c r="D21" s="110">
        <f t="shared" si="3"/>
        <v>0</v>
      </c>
      <c r="E21" s="284"/>
      <c r="F21" s="177">
        <f>USD_CNY!B1000</f>
        <v>0</v>
      </c>
      <c r="G21" s="106">
        <f t="shared" si="1"/>
        <v>-7300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3">
      <c r="A20" s="350">
        <v>43441</v>
      </c>
      <c r="B20" s="111" t="str">
        <f t="shared" si="0"/>
        <v/>
      </c>
      <c r="C20" s="284"/>
      <c r="D20" s="110">
        <f t="shared" si="3"/>
        <v>0</v>
      </c>
      <c r="E20" s="284"/>
      <c r="F20" s="330">
        <f>USD_CNY!B1000</f>
        <v>0</v>
      </c>
      <c r="G20" s="106">
        <f>+C20-C19</f>
        <v>-8650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991" activePane="bottomLeft" state="frozen"/>
      <selection pane="bottomLeft" activeCell="B1000" sqref="B1000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7" t="s">
        <v>1019</v>
      </c>
      <c r="B1" s="398"/>
      <c r="C1" s="398"/>
      <c r="D1" s="398"/>
      <c r="E1" s="398"/>
      <c r="F1" s="398"/>
      <c r="G1" s="398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>
        <v>6.8481100000000001</v>
      </c>
    </row>
    <row r="999" spans="1:2" x14ac:dyDescent="0.35">
      <c r="A999" s="225">
        <v>43440</v>
      </c>
      <c r="B999" s="341">
        <v>6.8567</v>
      </c>
    </row>
    <row r="1000" spans="1:2" x14ac:dyDescent="0.35">
      <c r="A1000" s="225">
        <v>43441</v>
      </c>
      <c r="B1000" s="341"/>
    </row>
    <row r="1001" spans="1:2" x14ac:dyDescent="0.35">
      <c r="A1001" s="225"/>
      <c r="B1001" s="341"/>
    </row>
    <row r="1002" spans="1:2" x14ac:dyDescent="0.35">
      <c r="A1002" s="225"/>
      <c r="B1002" s="341"/>
    </row>
    <row r="1003" spans="1:2" x14ac:dyDescent="0.35">
      <c r="A1003" s="225"/>
      <c r="B1003" s="341"/>
    </row>
    <row r="1004" spans="1:2" x14ac:dyDescent="0.35">
      <c r="A1004" s="225"/>
      <c r="B1004" s="341"/>
    </row>
    <row r="1005" spans="1:2" x14ac:dyDescent="0.35">
      <c r="A1005" s="225"/>
      <c r="B1005" s="341"/>
    </row>
    <row r="1006" spans="1:2" x14ac:dyDescent="0.35">
      <c r="A1006" s="225"/>
      <c r="B1006" s="341"/>
    </row>
    <row r="1007" spans="1:2" x14ac:dyDescent="0.35">
      <c r="A1007" s="2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  <c r="B1013" s="341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64" activePane="bottomLeft" state="frozen"/>
      <selection pane="bottomLeft" activeCell="B481" sqref="B481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>
        <v>23350</v>
      </c>
    </row>
    <row r="480" spans="1:2" ht="15.5" x14ac:dyDescent="0.35">
      <c r="A480" s="231">
        <v>43440</v>
      </c>
      <c r="B480" s="333">
        <v>23370</v>
      </c>
    </row>
    <row r="481" spans="1:2" ht="15.5" x14ac:dyDescent="0.35">
      <c r="A481" s="231">
        <v>43441</v>
      </c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19" activePane="bottomLeft" state="frozen"/>
      <selection pane="bottomLeft" activeCell="B337" sqref="B337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9" t="s">
        <v>1017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>
        <v>3434</v>
      </c>
    </row>
    <row r="336" spans="1:2" x14ac:dyDescent="0.35">
      <c r="A336" s="307">
        <v>43440</v>
      </c>
      <c r="B336" s="310">
        <v>3418</v>
      </c>
    </row>
    <row r="337" spans="1:2" x14ac:dyDescent="0.35">
      <c r="A337" s="307">
        <v>43441</v>
      </c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2018-12-06T08:49:42Z</dcterms:modified>
</cp:coreProperties>
</file>