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10" i="4" l="1"/>
  <c r="B1207" i="5"/>
  <c r="D1207" i="5" s="1"/>
  <c r="B1211" i="2"/>
  <c r="D1211" i="2" s="1"/>
  <c r="E1209" i="4" l="1"/>
  <c r="D76" i="16"/>
  <c r="D78" i="16"/>
  <c r="D79" i="16"/>
  <c r="D80" i="16"/>
  <c r="B76" i="16"/>
  <c r="B78" i="16"/>
  <c r="B79" i="16"/>
  <c r="B80" i="16"/>
  <c r="F76" i="16"/>
  <c r="G76" i="16"/>
  <c r="F77" i="16"/>
  <c r="B77" i="16" s="1"/>
  <c r="D77" i="16" s="1"/>
  <c r="G77" i="16"/>
  <c r="F78" i="16"/>
  <c r="G78" i="16"/>
  <c r="F79" i="16"/>
  <c r="G79" i="16"/>
  <c r="F80" i="16"/>
  <c r="G80" i="16"/>
  <c r="D77" i="15"/>
  <c r="B77" i="15"/>
  <c r="B78" i="15"/>
  <c r="D78" i="15" s="1"/>
  <c r="B79" i="15"/>
  <c r="D79" i="15" s="1"/>
  <c r="B80" i="15"/>
  <c r="D80" i="15" s="1"/>
  <c r="B81" i="15"/>
  <c r="D81" i="15" s="1"/>
  <c r="F77" i="15"/>
  <c r="G77" i="15"/>
  <c r="F78" i="15"/>
  <c r="G78" i="15"/>
  <c r="F79" i="15"/>
  <c r="G79" i="15"/>
  <c r="F80" i="15"/>
  <c r="G80" i="15"/>
  <c r="F81" i="15"/>
  <c r="G81" i="15"/>
  <c r="D753" i="7"/>
  <c r="D755" i="7"/>
  <c r="D756" i="7"/>
  <c r="D757" i="7"/>
  <c r="B753" i="7"/>
  <c r="B755" i="7"/>
  <c r="B756" i="7"/>
  <c r="B757" i="7"/>
  <c r="F753" i="7"/>
  <c r="G753" i="7"/>
  <c r="F754" i="7"/>
  <c r="B754" i="7" s="1"/>
  <c r="D754" i="7" s="1"/>
  <c r="G754" i="7"/>
  <c r="F755" i="7"/>
  <c r="G755" i="7"/>
  <c r="F756" i="7"/>
  <c r="G756" i="7"/>
  <c r="F757" i="7"/>
  <c r="G757" i="7"/>
  <c r="B1206" i="5"/>
  <c r="D1206" i="5"/>
  <c r="D1209" i="4"/>
  <c r="D1211" i="4"/>
  <c r="D1212" i="4"/>
  <c r="D1213" i="4"/>
  <c r="B1209" i="4"/>
  <c r="B1210" i="4"/>
  <c r="D1210" i="4" s="1"/>
  <c r="B1211" i="4"/>
  <c r="B1212" i="4"/>
  <c r="B1213" i="4"/>
  <c r="F1209" i="4"/>
  <c r="G1209" i="4"/>
  <c r="F1210" i="4"/>
  <c r="G1210" i="4"/>
  <c r="F1211" i="4"/>
  <c r="G1211" i="4"/>
  <c r="F1212" i="4"/>
  <c r="G1212" i="4"/>
  <c r="F1213" i="4"/>
  <c r="G1213" i="4"/>
  <c r="D1208" i="3"/>
  <c r="D1210" i="3"/>
  <c r="D1211" i="3"/>
  <c r="D1212" i="3"/>
  <c r="B1208" i="3"/>
  <c r="B1209" i="3"/>
  <c r="D1209" i="3" s="1"/>
  <c r="B1210" i="3"/>
  <c r="B1211" i="3"/>
  <c r="B1212" i="3"/>
  <c r="F1208" i="3"/>
  <c r="G1208" i="3"/>
  <c r="F1209" i="3"/>
  <c r="G1209" i="3"/>
  <c r="F1210" i="3"/>
  <c r="G1210" i="3"/>
  <c r="F1211" i="3"/>
  <c r="G1211" i="3"/>
  <c r="F1212" i="3"/>
  <c r="G1212" i="3"/>
  <c r="B1210" i="2"/>
  <c r="D1210" i="2"/>
  <c r="F1210" i="2"/>
  <c r="G1210" i="2"/>
  <c r="F1211" i="2"/>
  <c r="G1211" i="2"/>
  <c r="F1212" i="2"/>
  <c r="G1212" i="2"/>
  <c r="F1213" i="2"/>
  <c r="G1213" i="2"/>
  <c r="F1214" i="2"/>
  <c r="G1214" i="2"/>
  <c r="E1208" i="4" l="1"/>
  <c r="D18" i="14"/>
  <c r="D19" i="14"/>
  <c r="D20" i="14"/>
  <c r="D21" i="14"/>
  <c r="F15" i="14"/>
  <c r="F16" i="14"/>
  <c r="F17" i="14"/>
  <c r="F18" i="14"/>
  <c r="F19" i="14"/>
  <c r="F20" i="14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G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G19" i="14"/>
  <c r="B19" i="14"/>
  <c r="G18" i="14"/>
  <c r="B18" i="14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H12" i="1" s="1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G12" i="1" l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<sst xmlns="http://schemas.openxmlformats.org/spreadsheetml/2006/main" count="4544" uniqueCount="1033">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</sst>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1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Cu!$A$760:$A$1210</c:f>
              <c:numCache>
                <c:formatCode>yyyy\.mm\.dd</c:formatCode>
                <c:ptCount val="23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</c:numCache>
            </c:numRef>
          </c:cat>
          <c:val>
            <c:numRef>
              <c:f>Cu!$B$979:$B$1210</c:f>
              <c:numCache>
                <c:formatCode>_(* #,##0.00_);_(* \(#,##0.00\);_(* "-"??_);_(@_)</c:formatCode>
                <c:ptCount val="23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90176"/>
        <c:axId val="195491712"/>
      </c:areaChart>
      <c:dateAx>
        <c:axId val="1954901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5491712"/>
        <c:crosses val="autoZero"/>
        <c:auto val="1"/>
        <c:lblOffset val="100"/>
        <c:baseTimeUnit val="days"/>
      </c:dateAx>
      <c:valAx>
        <c:axId val="1954917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54901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Ni!$A$6:$A$753</c:f>
              <c:numCache>
                <c:formatCode>yyyy\.mm\.dd</c:formatCode>
                <c:ptCount val="19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</c:numCache>
            </c:numRef>
          </c:cat>
          <c:val>
            <c:numRef>
              <c:f>Ni!$B$6:$B$753</c:f>
              <c:numCache>
                <c:formatCode>_(* #,##0.00_);_(* \(#,##0.00\);_(* "-"??_);_(@_)</c:formatCode>
                <c:ptCount val="19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32064"/>
        <c:axId val="247037952"/>
      </c:areaChart>
      <c:dateAx>
        <c:axId val="2470320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037952"/>
        <c:crosses val="autoZero"/>
        <c:auto val="1"/>
        <c:lblOffset val="100"/>
        <c:baseTimeUnit val="days"/>
      </c:dateAx>
      <c:valAx>
        <c:axId val="24703795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0320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Coke!$A$6:$A$77</c:f>
              <c:numCache>
                <c:formatCode>yyyy\.mm\.dd</c:formatCode>
                <c:ptCount val="7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</c:numCache>
            </c:numRef>
          </c:cat>
          <c:val>
            <c:numRef>
              <c:f>Coke!$B$6:$B$77</c:f>
              <c:numCache>
                <c:formatCode>0.00</c:formatCode>
                <c:ptCount val="7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44736"/>
        <c:axId val="247058816"/>
      </c:areaChart>
      <c:dateAx>
        <c:axId val="2470447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058816"/>
        <c:crosses val="autoZero"/>
        <c:auto val="1"/>
        <c:lblOffset val="100"/>
        <c:baseTimeUnit val="days"/>
      </c:dateAx>
      <c:valAx>
        <c:axId val="247058816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0447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Steel!$A$6:$A$76</c:f>
              <c:numCache>
                <c:formatCode>yyyy\.mm\.dd</c:formatCode>
                <c:ptCount val="7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</c:numCache>
            </c:numRef>
          </c:cat>
          <c:val>
            <c:numRef>
              <c:f>Steel!$B$6:$B$76</c:f>
              <c:numCache>
                <c:formatCode>0.00</c:formatCode>
                <c:ptCount val="7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070080"/>
        <c:axId val="247137408"/>
      </c:areaChart>
      <c:dateAx>
        <c:axId val="2470700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137408"/>
        <c:crosses val="autoZero"/>
        <c:auto val="1"/>
        <c:lblOffset val="100"/>
        <c:baseTimeUnit val="days"/>
      </c:dateAx>
      <c:valAx>
        <c:axId val="24713740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0700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02560"/>
        <c:axId val="247204096"/>
      </c:areaChart>
      <c:dateAx>
        <c:axId val="2472025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7204096"/>
        <c:crosses val="autoZero"/>
        <c:auto val="1"/>
        <c:lblOffset val="100"/>
        <c:baseTimeUnit val="days"/>
      </c:dateAx>
      <c:valAx>
        <c:axId val="2472040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2025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32000"/>
        <c:axId val="247233536"/>
      </c:areaChart>
      <c:dateAx>
        <c:axId val="2472320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723353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4723353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72320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96576"/>
        <c:axId val="195531136"/>
      </c:areaChart>
      <c:dateAx>
        <c:axId val="1954965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5531136"/>
        <c:crosses val="autoZero"/>
        <c:auto val="1"/>
        <c:lblOffset val="100"/>
        <c:baseTimeUnit val="days"/>
      </c:dateAx>
      <c:valAx>
        <c:axId val="195531136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5496576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47136"/>
        <c:axId val="195548672"/>
      </c:areaChart>
      <c:dateAx>
        <c:axId val="1955471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95548672"/>
        <c:crosses val="autoZero"/>
        <c:auto val="1"/>
        <c:lblOffset val="100"/>
        <c:baseTimeUnit val="days"/>
      </c:dateAx>
      <c:valAx>
        <c:axId val="1955486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55471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747712"/>
        <c:axId val="247749248"/>
      </c:areaChart>
      <c:dateAx>
        <c:axId val="2477477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7749248"/>
        <c:crosses val="autoZero"/>
        <c:auto val="1"/>
        <c:lblOffset val="100"/>
        <c:baseTimeUnit val="days"/>
      </c:dateAx>
      <c:valAx>
        <c:axId val="2477492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7747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57120"/>
        <c:axId val="247583488"/>
      </c:areaChart>
      <c:dateAx>
        <c:axId val="2475571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7583488"/>
        <c:crosses val="autoZero"/>
        <c:auto val="1"/>
        <c:lblOffset val="100"/>
        <c:baseTimeUnit val="days"/>
      </c:dateAx>
      <c:valAx>
        <c:axId val="247583488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7557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13472"/>
        <c:axId val="247515008"/>
      </c:lineChart>
      <c:dateAx>
        <c:axId val="247513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7515008"/>
        <c:crosses val="autoZero"/>
        <c:auto val="1"/>
        <c:lblOffset val="100"/>
        <c:baseTimeUnit val="days"/>
      </c:dateAx>
      <c:valAx>
        <c:axId val="2475150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751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37696"/>
        <c:axId val="246639232"/>
      </c:areaChart>
      <c:dateAx>
        <c:axId val="2466376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663923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4663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6376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777536"/>
        <c:axId val="248578048"/>
      </c:areaChart>
      <c:dateAx>
        <c:axId val="247777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578048"/>
        <c:crosses val="autoZero"/>
        <c:auto val="1"/>
        <c:lblOffset val="100"/>
        <c:baseTimeUnit val="days"/>
      </c:dateAx>
      <c:valAx>
        <c:axId val="2485780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47777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601984"/>
        <c:axId val="248620160"/>
      </c:areaChart>
      <c:dateAx>
        <c:axId val="2486019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620160"/>
        <c:crosses val="autoZero"/>
        <c:auto val="1"/>
        <c:lblOffset val="100"/>
        <c:baseTimeUnit val="days"/>
      </c:dateAx>
      <c:valAx>
        <c:axId val="248620160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8601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40256"/>
        <c:axId val="248641792"/>
      </c:barChart>
      <c:dateAx>
        <c:axId val="248640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8641792"/>
        <c:crosses val="autoZero"/>
        <c:auto val="1"/>
        <c:lblOffset val="100"/>
        <c:baseTimeUnit val="days"/>
      </c:dateAx>
      <c:valAx>
        <c:axId val="2486417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86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026816"/>
        <c:axId val="248336384"/>
      </c:areaChart>
      <c:dateAx>
        <c:axId val="2490268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48336384"/>
        <c:crosses val="autoZero"/>
        <c:auto val="1"/>
        <c:lblOffset val="100"/>
        <c:baseTimeUnit val="days"/>
      </c:dateAx>
      <c:valAx>
        <c:axId val="248336384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9026816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82912"/>
        <c:axId val="248984704"/>
      </c:areaChart>
      <c:dateAx>
        <c:axId val="248982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984704"/>
        <c:crosses val="autoZero"/>
        <c:auto val="1"/>
        <c:lblOffset val="100"/>
        <c:baseTimeUnit val="days"/>
      </c:dateAx>
      <c:valAx>
        <c:axId val="248984704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8982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96032"/>
        <c:axId val="248401920"/>
      </c:lineChart>
      <c:catAx>
        <c:axId val="24839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248401920"/>
        <c:crosses val="autoZero"/>
        <c:auto val="1"/>
        <c:lblAlgn val="ctr"/>
        <c:lblOffset val="100"/>
        <c:noMultiLvlLbl val="0"/>
      </c:catAx>
      <c:valAx>
        <c:axId val="24840192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48396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409472"/>
        <c:axId val="248423552"/>
      </c:lineChart>
      <c:dateAx>
        <c:axId val="248409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8423552"/>
        <c:crosses val="autoZero"/>
        <c:auto val="1"/>
        <c:lblOffset val="100"/>
        <c:baseTimeUnit val="days"/>
      </c:dateAx>
      <c:valAx>
        <c:axId val="2484235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840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15776"/>
        <c:axId val="249117312"/>
      </c:areaChart>
      <c:dateAx>
        <c:axId val="2491157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117312"/>
        <c:crosses val="autoZero"/>
        <c:auto val="1"/>
        <c:lblOffset val="100"/>
        <c:baseTimeUnit val="days"/>
      </c:dateAx>
      <c:valAx>
        <c:axId val="24911731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911577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29216"/>
        <c:axId val="249147392"/>
      </c:areaChart>
      <c:dateAx>
        <c:axId val="2491292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147392"/>
        <c:crosses val="autoZero"/>
        <c:auto val="1"/>
        <c:lblOffset val="100"/>
        <c:baseTimeUnit val="days"/>
      </c:dateAx>
      <c:valAx>
        <c:axId val="2491473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9129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45056"/>
        <c:axId val="249255040"/>
      </c:lineChart>
      <c:dateAx>
        <c:axId val="2492450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9255040"/>
        <c:crosses val="autoZero"/>
        <c:auto val="1"/>
        <c:lblOffset val="100"/>
        <c:baseTimeUnit val="days"/>
      </c:dateAx>
      <c:valAx>
        <c:axId val="2492550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9245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Ag!$A$875:$A$1209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Ag!$B$875:$B$1209</c:f>
              <c:numCache>
                <c:formatCode>_(* #,##0.00_);_(* \(#,##0.00\);_(* "-"??_);_(@_)</c:formatCode>
                <c:ptCount val="22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71232"/>
        <c:axId val="246672768"/>
      </c:areaChart>
      <c:dateAx>
        <c:axId val="2466712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672768"/>
        <c:crosses val="autoZero"/>
        <c:auto val="1"/>
        <c:lblOffset val="100"/>
        <c:baseTimeUnit val="days"/>
        <c:majorUnit val="7"/>
        <c:majorTimeUnit val="days"/>
      </c:dateAx>
      <c:valAx>
        <c:axId val="24667276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6712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86560"/>
        <c:axId val="249221120"/>
      </c:areaChart>
      <c:dateAx>
        <c:axId val="2491865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49221120"/>
        <c:crosses val="autoZero"/>
        <c:auto val="1"/>
        <c:lblOffset val="100"/>
        <c:baseTimeUnit val="days"/>
      </c:dateAx>
      <c:valAx>
        <c:axId val="2492211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9186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91520"/>
        <c:axId val="249293056"/>
      </c:areaChart>
      <c:dateAx>
        <c:axId val="2492915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293056"/>
        <c:crosses val="autoZero"/>
        <c:auto val="1"/>
        <c:lblOffset val="100"/>
        <c:baseTimeUnit val="days"/>
      </c:dateAx>
      <c:valAx>
        <c:axId val="2492930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9291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2368"/>
        <c:axId val="248683904"/>
      </c:lineChart>
      <c:dateAx>
        <c:axId val="2486823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8683904"/>
        <c:crosses val="autoZero"/>
        <c:auto val="1"/>
        <c:lblOffset val="100"/>
        <c:baseTimeUnit val="days"/>
      </c:dateAx>
      <c:valAx>
        <c:axId val="24868390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4868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66848"/>
        <c:axId val="248768384"/>
      </c:areaChart>
      <c:dateAx>
        <c:axId val="2487668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768384"/>
        <c:crosses val="autoZero"/>
        <c:auto val="1"/>
        <c:lblOffset val="100"/>
        <c:baseTimeUnit val="days"/>
      </c:dateAx>
      <c:valAx>
        <c:axId val="248768384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48766848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829824"/>
        <c:axId val="248831360"/>
      </c:areaChart>
      <c:dateAx>
        <c:axId val="2488298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831360"/>
        <c:crosses val="autoZero"/>
        <c:auto val="1"/>
        <c:lblOffset val="100"/>
        <c:baseTimeUnit val="days"/>
      </c:dateAx>
      <c:valAx>
        <c:axId val="248831360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8829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03744"/>
        <c:axId val="249505280"/>
      </c:areaChart>
      <c:dateAx>
        <c:axId val="2495037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505280"/>
        <c:crosses val="autoZero"/>
        <c:auto val="1"/>
        <c:lblOffset val="100"/>
        <c:baseTimeUnit val="days"/>
      </c:dateAx>
      <c:valAx>
        <c:axId val="249505280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9503744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Zn!$A$760:$A$1206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Zn!$B$760:$B$1206</c:f>
              <c:numCache>
                <c:formatCode>_(* #,##0.00_);_(* \(#,##0.00\);_(* "-"??_);_(@_)</c:formatCode>
                <c:ptCount val="22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753920"/>
        <c:axId val="246772096"/>
      </c:areaChart>
      <c:dateAx>
        <c:axId val="2467539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772096"/>
        <c:crosses val="autoZero"/>
        <c:auto val="1"/>
        <c:lblOffset val="100"/>
        <c:baseTimeUnit val="days"/>
      </c:dateAx>
      <c:valAx>
        <c:axId val="24677209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7539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USD_CNY!$A$910:$A$996</c:f>
              <c:numCache>
                <c:formatCode>yyyy\.mm\.dd</c:formatCode>
                <c:ptCount val="8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</c:numCache>
            </c:numRef>
          </c:cat>
          <c:val>
            <c:numRef>
              <c:f>USD_CNY!$B$910:$B$996</c:f>
              <c:numCache>
                <c:formatCode>_(* #,##0.00000_);_(* \(#,##0.00000\);_(* "-"??_);_(@_)</c:formatCode>
                <c:ptCount val="8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02304"/>
        <c:axId val="246803840"/>
      </c:areaChart>
      <c:dateAx>
        <c:axId val="2468023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6803840"/>
        <c:crosses val="autoZero"/>
        <c:auto val="1"/>
        <c:lblOffset val="100"/>
        <c:baseTimeUnit val="days"/>
        <c:majorUnit val="7"/>
      </c:dateAx>
      <c:valAx>
        <c:axId val="246803840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8023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19840"/>
        <c:axId val="246829824"/>
      </c:areaChart>
      <c:catAx>
        <c:axId val="2468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829824"/>
        <c:crosses val="autoZero"/>
        <c:auto val="1"/>
        <c:lblAlgn val="ctr"/>
        <c:lblOffset val="100"/>
        <c:noMultiLvlLbl val="0"/>
      </c:catAx>
      <c:valAx>
        <c:axId val="24682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8198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Pb!$A$759:$A$1208</c:f>
              <c:numCache>
                <c:formatCode>yyyy\.mm\.dd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</c:numCache>
            </c:numRef>
          </c:cat>
          <c:val>
            <c:numRef>
              <c:f>Pb!$B$759:$B$1208</c:f>
              <c:numCache>
                <c:formatCode>_(* #,##0.00_);_(* \(#,##0.00\);_(* "-"??_);_(@_)</c:formatCode>
                <c:ptCount val="22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853632"/>
        <c:axId val="246855168"/>
      </c:areaChart>
      <c:dateAx>
        <c:axId val="2468536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685516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4685516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8536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65280"/>
        <c:axId val="246969472"/>
      </c:lineChart>
      <c:dateAx>
        <c:axId val="24686528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969472"/>
        <c:crosses val="autoZero"/>
        <c:auto val="1"/>
        <c:lblOffset val="100"/>
        <c:baseTimeUnit val="days"/>
      </c:dateAx>
      <c:valAx>
        <c:axId val="2469694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86528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94048"/>
        <c:axId val="246995584"/>
      </c:lineChart>
      <c:dateAx>
        <c:axId val="2469940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995584"/>
        <c:crosses val="autoZero"/>
        <c:auto val="1"/>
        <c:lblOffset val="100"/>
        <c:baseTimeUnit val="days"/>
      </c:dateAx>
      <c:valAx>
        <c:axId val="2469955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9940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3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5" t="s">
        <v>1018</v>
      </c>
      <c r="B1" s="385"/>
      <c r="C1" s="385"/>
      <c r="D1" s="385"/>
      <c r="E1" s="385"/>
      <c r="F1" s="385"/>
      <c r="G1" s="385"/>
      <c r="H1" s="385"/>
      <c r="I1" s="385"/>
      <c r="J1" s="157"/>
      <c r="K1" s="338"/>
      <c r="L1" s="197"/>
      <c r="M1" s="158"/>
    </row>
    <row r="2" spans="1:13" x14ac:dyDescent="0.3">
      <c r="A2" s="386" t="s">
        <v>21</v>
      </c>
      <c r="B2" s="386"/>
      <c r="C2" s="386"/>
      <c r="D2" s="386"/>
      <c r="E2" s="181">
        <v>43438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49980</v>
      </c>
      <c r="E5" s="328">
        <f>+IF(ISERROR(VLOOKUP($E$2,Cu!$A$5:$H$1643,7,0)),0,VLOOKUP($E$2,Cu!$A$5:$H$1643,7,0))</f>
        <v>-395</v>
      </c>
      <c r="F5" s="327" t="s">
        <v>3</v>
      </c>
      <c r="G5" s="326">
        <f>+IF(ISERROR(VLOOKUP($E$2,Cu!$A$5:$H$1643,2,0)),0,VLOOKUP($E$2,Cu!$A$5:$H$1643,2,0))</f>
        <v>7272.6002819987862</v>
      </c>
      <c r="H5" s="326">
        <f>+IF(ISERROR(VLOOKUP($E$2,Cu!$A$5:$H$1643,4,0)),0,VLOOKUP($E$2,Cu!$A$5:$H$1643,4,0))</f>
        <v>6215.8976769220399</v>
      </c>
      <c r="I5" s="326">
        <f>+IF(ISERROR(VLOOKUP($E$2,Cu!$A$5:$H$1643,5,0)),0,VLOOKUP($E$2,Cu!$A$5:$H$1643,5,0))</f>
        <v>6037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18825</v>
      </c>
      <c r="E6" s="328">
        <f>+IF(ISERROR(VLOOKUP($E$2,Pb!$A$5:$H$1988,7,0)),0,VLOOKUP($E$2,Pb!$A$5:$H$1988,7,0))</f>
        <v>-75</v>
      </c>
      <c r="F6" s="327" t="s">
        <v>3</v>
      </c>
      <c r="G6" s="326">
        <f>+IF(ISERROR(VLOOKUP($E$2,Pb!$A$5:$H$1988,2,0)),0,VLOOKUP($E$2,Pb!$A$5:$H$1988,2,0))</f>
        <v>2739.229698051764</v>
      </c>
      <c r="H6" s="326">
        <f>+IF(ISERROR(VLOOKUP($E$2,Pb!$A$5:$H$1988,4,0)),0,VLOOKUP($E$2,Pb!$A$5:$H$1988,4,0))</f>
        <v>2341.2219641468068</v>
      </c>
      <c r="I6" s="326">
        <f>+IF(ISERROR(VLOOKUP($E$2,Pb!$A$5:$H$1988,5,0)),0,VLOOKUP($E$2,Pb!$A$5:$H$1988,5,0))</f>
        <v>1964.5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3494</v>
      </c>
      <c r="E7" s="328">
        <f>+IF(ISERROR(VLOOKUP($E$2,Ag!$A$5:$H$1988,7,0)),0,VLOOKUP($E$2,Ag!$A$5:$H$1988,7,0))</f>
        <v>10</v>
      </c>
      <c r="F7" s="327" t="s">
        <v>6</v>
      </c>
      <c r="G7" s="326">
        <f>+IF(ISERROR(VLOOKUP($E$2,Ag!$A$5:$H$1519,2,0)),0,VLOOKUP($E$2,Ag!$A$5:$H$1519,2,0))</f>
        <v>508.41267277518529</v>
      </c>
      <c r="H7" s="326">
        <f>+IF(ISERROR(VLOOKUP($E$2,Ag!$A$5:$H$1519,4,0)),0,VLOOKUP($E$2,Ag!$A$5:$H$1519,4,0))</f>
        <v>434.54074596169687</v>
      </c>
      <c r="I7" s="326">
        <f>+IF(ISERROR(VLOOKUP($E$2,Ag!$A$5:$H$1519,5,0)),0,VLOOKUP($E$2,Ag!$A$5:$H$1519,5,0))</f>
        <v>463.935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21690</v>
      </c>
      <c r="E8" s="328">
        <f>+IF(ISERROR(VLOOKUP($E$2,Zn!$A$5:$H$2996,7,0)),0,VLOOKUP($E$2,Zn!$A$5:$H$2996,7,0))</f>
        <v>-270</v>
      </c>
      <c r="F8" s="327" t="s">
        <v>3</v>
      </c>
      <c r="G8" s="326">
        <f>+IF(ISERROR(VLOOKUP($E$2,Zn!$A$5:$H$2996,2,0)),0,VLOOKUP($E$2,Zn!$A$5:$H$2996,2,0))</f>
        <v>3156.1164489106377</v>
      </c>
      <c r="H8" s="326">
        <f>+IF(ISERROR(VLOOKUP($E$2,Zn!$A$5:$H$2996,4,0)),0,VLOOKUP($E$2,Zn!$A$5:$H$2996,4,0))</f>
        <v>2697.5354264193488</v>
      </c>
      <c r="I8" s="326">
        <f>+IF(ISERROR(VLOOKUP($E$2,Zn!$A$5:$H$2996,5,0)),0,VLOOKUP($E$2,Zn!$A$5:$H$2996,5,0))</f>
        <v>2675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95725</v>
      </c>
      <c r="E9" s="328">
        <f>+IF(ISERROR(VLOOKUP($E$2,Ni!$A$6:$H$2998,7,0)),0,VLOOKUP($E$2,Ni!$A$6:$H$2998,7,0))</f>
        <v>-725</v>
      </c>
      <c r="F9" s="327" t="s">
        <v>3</v>
      </c>
      <c r="G9" s="326">
        <f>+IF(ISERROR(VLOOKUP($E$2,Ni!$A$6:$H$2998,2,0)),0,VLOOKUP($E$2,Ni!$A$6:$H$2998,2,0))</f>
        <v>13928.964825817004</v>
      </c>
      <c r="H9" s="326">
        <f>+IF(ISERROR(VLOOKUP($E$2,Ni!$A$6:$H$2998,4,0)),0,VLOOKUP($E$2,Ni!$A$6:$H$2998,4,0))</f>
        <v>11905.098141723936</v>
      </c>
      <c r="I9" s="326">
        <f>+IF(ISERROR(VLOOKUP($E$2,Ni!$A$6:$H$2998,5,0)),0,VLOOKUP($E$2,Ni!$A$6:$H$2998,5,0))</f>
        <v>11200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2234.5</v>
      </c>
      <c r="E10" s="328">
        <f>+IF(ISERROR(VLOOKUP($E$2,Coke!$A$6:$H$2998,7,0)),0,VLOOKUP($E$2,Coke!$A$6:$H$2998,7,0))</f>
        <v>-3.5</v>
      </c>
      <c r="F10" s="327" t="s">
        <v>3</v>
      </c>
      <c r="G10" s="326">
        <f>+IF(ISERROR(VLOOKUP($E$2,Coke!$A$6:$H$2998,2,0)),0,VLOOKUP($E$2,Coke!$A$6:$H$2998,2,0))</f>
        <v>325.14256362797693</v>
      </c>
      <c r="H10" s="326">
        <f>+IF(ISERROR(VLOOKUP($E$2,Coke!$A$6:$H$2998,4,0)),0,VLOOKUP($E$2,Coke!$A$6:$H$2998,4,0))</f>
        <v>277.89962703245891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3970</v>
      </c>
      <c r="E11" s="328">
        <f>+IF(ISERROR(VLOOKUP($E$2,Steel!$A$6:$H$2998,7,0)),0,VLOOKUP($E$2,Steel!$A$6:$H$2998,7,0))</f>
        <v>-15</v>
      </c>
      <c r="F11" s="327" t="s">
        <v>3</v>
      </c>
      <c r="G11" s="326">
        <f>+IF(ISERROR(VLOOKUP($E$2,Steel!$A$6:$H$2998,2,0)),0,VLOOKUP($E$2,Steel!$A$6:$H$2998,2,0))</f>
        <v>577.67553260374518</v>
      </c>
      <c r="H11" s="326">
        <f>+IF(ISERROR(VLOOKUP($E$2,Steel!$A$6:$H$2998,4,0)),0,VLOOKUP($E$2,Steel!$A$6:$H$2998,4,0))</f>
        <v>493.7397714561925</v>
      </c>
      <c r="I11" s="355">
        <f>+IF(ISERROR(VLOOKUP($E$2,Steel!$A$6:$H$2998,5,0)),0,VLOOKUP($E$2,Steel!$A$6:$H$2998,5,0))</f>
        <v>458</v>
      </c>
      <c r="J11" s="168"/>
      <c r="K11" s="64"/>
      <c r="M11" s="169"/>
    </row>
    <row r="12" spans="1:13" s="25" customFormat="1" ht="34.5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7300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1062.2245309842165</v>
      </c>
      <c r="H12" s="326">
        <f>+IF(ISERROR(VLOOKUP($E$2,'SiMn 6014'!$A$7:$G$163,4,0)),0,VLOOKUP($E$2,'SiMn 6014'!$A$7:$G$163,4,0))</f>
        <v>907.88421451642444</v>
      </c>
      <c r="I12" s="355" t="s">
        <v>1024</v>
      </c>
      <c r="J12" s="168"/>
      <c r="K12" s="64"/>
      <c r="M12" s="169"/>
    </row>
    <row r="13" spans="1:13" s="25" customFormat="1" ht="34.5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8650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1258.6633141114346</v>
      </c>
      <c r="H13" s="326">
        <f>+IF(ISERROR(VLOOKUP($E$2,'SiMn 6517'!$A$7:$G$163,4,0)),0,VLOOKUP($E$2,'SiMn 6517'!$A$7:$G$163,4,0))</f>
        <v>1075.7806103516536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43438</v>
      </c>
      <c r="C15" s="182" t="s">
        <v>1002</v>
      </c>
      <c r="D15" s="192">
        <f>+IF(ISERROR(VLOOKUP($E$2,'CNY-VND'!$A$4:$B$500,2,0)),0,VLOOKUP($E$2,'CNY-VND'!$A$4:$B$500,2,0))</f>
        <v>3424</v>
      </c>
      <c r="E15" s="387" t="s">
        <v>1000</v>
      </c>
      <c r="F15" s="387"/>
      <c r="G15" s="387"/>
      <c r="H15" s="387"/>
      <c r="I15" s="387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+IF(ISERROR(VLOOKUP($E$2,VNĐ_USD!$A$131:$B$478,2,0)),0,VLOOKUP($E$2,VNĐ_USD!$A$131:$B$478,2,0))</f>
        <v>23345</v>
      </c>
      <c r="E16" s="387" t="s">
        <v>1003</v>
      </c>
      <c r="F16" s="387"/>
      <c r="G16" s="387"/>
      <c r="H16" s="387"/>
      <c r="I16" s="387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6.8723700000000001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8" t="s">
        <v>17</v>
      </c>
      <c r="B18" s="388"/>
      <c r="C18" s="388"/>
      <c r="D18" s="388"/>
      <c r="E18" s="388"/>
      <c r="F18" s="388"/>
      <c r="G18" s="388"/>
      <c r="H18" s="388"/>
      <c r="I18" s="388"/>
    </row>
    <row r="19" spans="1:12" ht="15.75" customHeight="1" x14ac:dyDescent="0.3">
      <c r="A19" s="382" t="s">
        <v>656</v>
      </c>
      <c r="B19" s="383"/>
      <c r="C19" s="382" t="s">
        <v>18</v>
      </c>
      <c r="D19" s="384"/>
      <c r="E19" s="384"/>
      <c r="F19" s="384"/>
      <c r="G19" s="384"/>
      <c r="H19" s="384"/>
      <c r="I19" s="384"/>
    </row>
    <row r="34" spans="1:12" ht="15" customHeight="1" x14ac:dyDescent="0.3">
      <c r="A34" s="380" t="s">
        <v>657</v>
      </c>
      <c r="B34" s="380"/>
      <c r="C34" s="381" t="s">
        <v>4</v>
      </c>
      <c r="D34" s="381"/>
      <c r="E34" s="381"/>
      <c r="F34" s="381"/>
      <c r="G34" s="381"/>
      <c r="H34" s="381"/>
      <c r="I34" s="381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0" t="s">
        <v>705</v>
      </c>
      <c r="B49" s="380"/>
      <c r="C49" s="381" t="s">
        <v>706</v>
      </c>
      <c r="D49" s="381"/>
      <c r="E49" s="381"/>
      <c r="F49" s="381"/>
      <c r="G49" s="381"/>
      <c r="H49" s="381"/>
      <c r="I49" s="381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0" t="s">
        <v>721</v>
      </c>
      <c r="B67" s="380"/>
      <c r="C67" s="381" t="s">
        <v>722</v>
      </c>
      <c r="D67" s="381"/>
      <c r="E67" s="381"/>
      <c r="F67" s="381"/>
      <c r="G67" s="381"/>
      <c r="H67" s="381"/>
      <c r="I67" s="381"/>
    </row>
    <row r="82" spans="1:9" x14ac:dyDescent="0.3">
      <c r="A82" s="380" t="s">
        <v>759</v>
      </c>
      <c r="B82" s="380"/>
      <c r="C82" s="381" t="s">
        <v>760</v>
      </c>
      <c r="D82" s="381"/>
      <c r="E82" s="381"/>
      <c r="F82" s="381"/>
      <c r="G82" s="381"/>
      <c r="H82" s="381"/>
      <c r="I82" s="381"/>
    </row>
    <row r="100" spans="1:9" x14ac:dyDescent="0.3">
      <c r="A100" s="379" t="s">
        <v>1028</v>
      </c>
      <c r="B100" s="379"/>
      <c r="C100" s="379"/>
      <c r="D100" s="379"/>
      <c r="E100" s="379"/>
      <c r="F100" s="379"/>
      <c r="G100" s="379"/>
      <c r="H100" s="379"/>
      <c r="I100" s="379"/>
    </row>
    <row r="115" spans="1:9" x14ac:dyDescent="0.3">
      <c r="A115" s="379" t="s">
        <v>1029</v>
      </c>
      <c r="B115" s="379"/>
      <c r="C115" s="379"/>
      <c r="D115" s="379"/>
      <c r="E115" s="379"/>
      <c r="F115" s="379"/>
      <c r="G115" s="379"/>
      <c r="H115" s="379"/>
      <c r="I115" s="379"/>
    </row>
    <row r="128" spans="1:9" x14ac:dyDescent="0.3">
      <c r="A128" s="379" t="s">
        <v>1005</v>
      </c>
      <c r="B128" s="379"/>
      <c r="C128" s="379"/>
      <c r="D128" s="379"/>
      <c r="E128" s="379"/>
      <c r="F128" s="379"/>
      <c r="G128" s="379"/>
      <c r="H128" s="379"/>
      <c r="I128" s="379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7" sqref="C17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 t="str">
        <f t="shared" si="0"/>
        <v/>
      </c>
      <c r="C18" s="284"/>
      <c r="D18" s="110">
        <f t="shared" si="3"/>
        <v>0</v>
      </c>
      <c r="E18" s="284"/>
      <c r="F18" s="330">
        <f>USD_CNY!B998</f>
        <v>0</v>
      </c>
      <c r="G18" s="106">
        <f t="shared" si="1"/>
        <v>-8650</v>
      </c>
    </row>
    <row r="19" spans="1:7" x14ac:dyDescent="0.3">
      <c r="A19" s="350">
        <v>43440</v>
      </c>
      <c r="B19" s="111" t="str">
        <f t="shared" si="0"/>
        <v/>
      </c>
      <c r="C19" s="284"/>
      <c r="D19" s="110">
        <f t="shared" si="3"/>
        <v>0</v>
      </c>
      <c r="E19" s="284"/>
      <c r="F19" s="330">
        <f>USD_CNY!B999</f>
        <v>0</v>
      </c>
      <c r="G19" s="106">
        <f t="shared" si="1"/>
        <v>0</v>
      </c>
    </row>
    <row r="20" spans="1:7" x14ac:dyDescent="0.3">
      <c r="A20" s="350">
        <v>43441</v>
      </c>
      <c r="B20" s="111" t="str">
        <f t="shared" si="0"/>
        <v/>
      </c>
      <c r="C20" s="284"/>
      <c r="D20" s="110">
        <f t="shared" si="3"/>
        <v>0</v>
      </c>
      <c r="E20" s="284"/>
      <c r="F20" s="330">
        <f>USD_CNY!B1000</f>
        <v>0</v>
      </c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85" activePane="bottomLeft" state="frozen"/>
      <selection pane="bottomLeft" activeCell="B997" sqref="B997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7" t="s">
        <v>1019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/>
    </row>
    <row r="999" spans="1:2" x14ac:dyDescent="0.35">
      <c r="A999" s="225">
        <v>43440</v>
      </c>
      <c r="B999" s="341"/>
    </row>
    <row r="1000" spans="1:2" x14ac:dyDescent="0.35">
      <c r="A1000" s="225">
        <v>43441</v>
      </c>
      <c r="B1000" s="341"/>
    </row>
    <row r="1001" spans="1:2" x14ac:dyDescent="0.35">
      <c r="A1001" s="225"/>
      <c r="B1001" s="341"/>
    </row>
    <row r="1002" spans="1:2" x14ac:dyDescent="0.35">
      <c r="A1002" s="225"/>
      <c r="B1002" s="341"/>
    </row>
    <row r="1003" spans="1:2" x14ac:dyDescent="0.35">
      <c r="A1003" s="225"/>
      <c r="B1003" s="341"/>
    </row>
    <row r="1004" spans="1:2" x14ac:dyDescent="0.35">
      <c r="A1004" s="225"/>
      <c r="B1004" s="341"/>
    </row>
    <row r="1005" spans="1:2" x14ac:dyDescent="0.35">
      <c r="A1005" s="225"/>
      <c r="B1005" s="341"/>
    </row>
    <row r="1006" spans="1:2" x14ac:dyDescent="0.35">
      <c r="A1006" s="225"/>
      <c r="B1006" s="341"/>
    </row>
    <row r="1007" spans="1:2" x14ac:dyDescent="0.35">
      <c r="A1007" s="2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64" activePane="bottomLeft" state="frozen"/>
      <selection pane="bottomLeft" activeCell="B479" sqref="B479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/>
    </row>
    <row r="480" spans="1:2" ht="15.5" x14ac:dyDescent="0.35">
      <c r="A480" s="231">
        <v>43440</v>
      </c>
      <c r="B480" s="333"/>
    </row>
    <row r="481" spans="1:2" ht="15.5" x14ac:dyDescent="0.35">
      <c r="A481" s="231">
        <v>43441</v>
      </c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9" activePane="bottomLeft" state="frozen"/>
      <selection pane="bottomLeft" activeCell="B335" sqref="B335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9" t="s">
        <v>1017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/>
    </row>
    <row r="336" spans="1:2" x14ac:dyDescent="0.35">
      <c r="A336" s="307">
        <v>43440</v>
      </c>
      <c r="B336" s="310"/>
    </row>
    <row r="337" spans="1:2" x14ac:dyDescent="0.35">
      <c r="A337" s="307">
        <v>43441</v>
      </c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01" activePane="bottomLeft" state="frozen"/>
      <selection pane="bottomLeft" activeCell="E1212" sqref="E1212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9" t="s">
        <v>749</v>
      </c>
      <c r="B1" s="389"/>
      <c r="C1" s="389"/>
      <c r="D1" s="389"/>
      <c r="E1" s="389"/>
      <c r="F1" s="389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0" t="s">
        <v>750</v>
      </c>
      <c r="C3" s="391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6037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11" si="33">+IF(F1188=0,"",C1188/F1188)</f>
        <v>7047.9524779751482</v>
      </c>
      <c r="C1188" s="267">
        <v>49120</v>
      </c>
      <c r="D1188" s="47">
        <f t="shared" ref="D1188:D1211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4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/>
      <c r="C1212" s="267"/>
      <c r="D1212" s="47"/>
      <c r="E1212" s="267"/>
      <c r="F1212" s="170">
        <f>USD_CNY!B998</f>
        <v>0</v>
      </c>
      <c r="G1212" s="162">
        <f t="shared" si="45"/>
        <v>-49980</v>
      </c>
    </row>
    <row r="1213" spans="1:7" x14ac:dyDescent="0.35">
      <c r="A1213" s="225">
        <v>43440</v>
      </c>
      <c r="B1213" s="47"/>
      <c r="C1213" s="267"/>
      <c r="D1213" s="47"/>
      <c r="E1213" s="267"/>
      <c r="F1213" s="170">
        <f>USD_CNY!B999</f>
        <v>0</v>
      </c>
      <c r="G1213" s="162">
        <f t="shared" si="45"/>
        <v>0</v>
      </c>
    </row>
    <row r="1214" spans="1:7" x14ac:dyDescent="0.35">
      <c r="A1214" s="225">
        <v>43441</v>
      </c>
      <c r="B1214" s="47"/>
      <c r="C1214" s="267"/>
      <c r="D1214" s="47"/>
      <c r="E1214" s="267"/>
      <c r="F1214" s="170">
        <f>USD_CNY!B1000</f>
        <v>0</v>
      </c>
      <c r="G1214" s="162">
        <f t="shared" si="45"/>
        <v>0</v>
      </c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01" activePane="bottomLeft" state="frozen"/>
      <selection pane="bottomLeft" activeCell="E1210" sqref="E1210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2" t="s">
        <v>749</v>
      </c>
      <c r="B1" s="392"/>
      <c r="C1" s="392"/>
      <c r="D1" s="392"/>
      <c r="E1" s="392"/>
      <c r="F1" s="392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0" t="s">
        <v>659</v>
      </c>
      <c r="C3" s="391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12" si="37">+IF(F1203=0,"",C1203/F1203)</f>
        <v>2683.427583474408</v>
      </c>
      <c r="C1203" s="47">
        <v>18625</v>
      </c>
      <c r="D1203" s="47">
        <f t="shared" ref="D1203:D1212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2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 t="str">
        <f t="shared" si="37"/>
        <v/>
      </c>
      <c r="C1210" s="47"/>
      <c r="D1210" s="47" t="e">
        <f t="shared" si="38"/>
        <v>#VALUE!</v>
      </c>
      <c r="E1210" s="47"/>
      <c r="F1210" s="170">
        <f>USD_CNY!B998</f>
        <v>0</v>
      </c>
      <c r="G1210" s="162">
        <f t="shared" si="41"/>
        <v>-18825</v>
      </c>
    </row>
    <row r="1211" spans="1:7" x14ac:dyDescent="0.35">
      <c r="A1211" s="225">
        <v>43440</v>
      </c>
      <c r="B1211" s="47" t="str">
        <f t="shared" si="37"/>
        <v/>
      </c>
      <c r="C1211" s="47"/>
      <c r="D1211" s="47" t="e">
        <f t="shared" si="38"/>
        <v>#VALUE!</v>
      </c>
      <c r="E1211" s="47"/>
      <c r="F1211" s="170">
        <f>USD_CNY!B999</f>
        <v>0</v>
      </c>
      <c r="G1211" s="162">
        <f t="shared" si="41"/>
        <v>0</v>
      </c>
    </row>
    <row r="1212" spans="1:7" x14ac:dyDescent="0.35">
      <c r="A1212" s="225">
        <v>43441</v>
      </c>
      <c r="B1212" s="47" t="str">
        <f t="shared" si="37"/>
        <v/>
      </c>
      <c r="C1212" s="47"/>
      <c r="D1212" s="47" t="e">
        <f t="shared" si="38"/>
        <v>#VALUE!</v>
      </c>
      <c r="E1212" s="47"/>
      <c r="F1212" s="170">
        <f>USD_CNY!B1000</f>
        <v>0</v>
      </c>
      <c r="G1212" s="162">
        <f t="shared" si="41"/>
        <v>0</v>
      </c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96" activePane="bottomLeft" state="frozen"/>
      <selection pane="bottomLeft" activeCell="E1211" sqref="E1211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3" t="s">
        <v>749</v>
      </c>
      <c r="B1" s="393"/>
      <c r="C1" s="393"/>
      <c r="D1" s="393"/>
      <c r="E1" s="393"/>
      <c r="F1" s="393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4" t="s">
        <v>752</v>
      </c>
      <c r="C3" s="395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13" si="40">+IF(F1204=0,"",C1204/F1204)</f>
        <v>502.68342758347438</v>
      </c>
      <c r="C1204" s="257">
        <v>3489</v>
      </c>
      <c r="D1204" s="20">
        <f t="shared" ref="D1204:D1213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3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 t="str">
        <f t="shared" si="40"/>
        <v/>
      </c>
      <c r="C1211" s="257"/>
      <c r="D1211" s="20" t="e">
        <f t="shared" si="41"/>
        <v>#VALUE!</v>
      </c>
      <c r="E1211" s="20"/>
      <c r="F1211" s="170">
        <f>USD_CNY!B998</f>
        <v>0</v>
      </c>
      <c r="G1211" s="184">
        <f t="shared" si="43"/>
        <v>-3494</v>
      </c>
    </row>
    <row r="1212" spans="1:7" x14ac:dyDescent="0.35">
      <c r="A1212" s="225">
        <v>43440</v>
      </c>
      <c r="B1212" s="20" t="str">
        <f t="shared" si="40"/>
        <v/>
      </c>
      <c r="C1212" s="257"/>
      <c r="D1212" s="20" t="e">
        <f t="shared" si="41"/>
        <v>#VALUE!</v>
      </c>
      <c r="E1212" s="20"/>
      <c r="F1212" s="170">
        <f>USD_CNY!B999</f>
        <v>0</v>
      </c>
      <c r="G1212" s="184">
        <f t="shared" si="43"/>
        <v>0</v>
      </c>
    </row>
    <row r="1213" spans="1:7" x14ac:dyDescent="0.35">
      <c r="A1213" s="225">
        <v>43441</v>
      </c>
      <c r="B1213" s="20" t="str">
        <f t="shared" si="40"/>
        <v/>
      </c>
      <c r="C1213" s="257"/>
      <c r="D1213" s="20" t="e">
        <f t="shared" si="41"/>
        <v>#VALUE!</v>
      </c>
      <c r="E1213" s="20"/>
      <c r="F1213" s="170">
        <f>USD_CNY!B1000</f>
        <v>0</v>
      </c>
      <c r="G1213" s="184">
        <f t="shared" si="43"/>
        <v>0</v>
      </c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93" activePane="bottomLeft" state="frozen"/>
      <selection pane="bottomLeft" activeCell="E1208" sqref="E1208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6" t="s">
        <v>749</v>
      </c>
      <c r="B1" s="396"/>
      <c r="C1" s="396"/>
      <c r="D1" s="396"/>
      <c r="E1" s="396"/>
      <c r="F1" s="396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2697.5354264193488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07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07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0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/>
      <c r="C1208" s="257"/>
      <c r="D1208" s="20"/>
      <c r="E1208" s="257"/>
      <c r="F1208" s="170">
        <f>USD_CNY!B998</f>
        <v>0</v>
      </c>
      <c r="G1208" s="184">
        <f t="shared" si="41"/>
        <v>-21690</v>
      </c>
    </row>
    <row r="1209" spans="1:7" x14ac:dyDescent="0.35">
      <c r="A1209" s="225">
        <v>43440</v>
      </c>
      <c r="B1209" s="20"/>
      <c r="C1209" s="257"/>
      <c r="D1209" s="20"/>
      <c r="E1209" s="257"/>
      <c r="F1209" s="170">
        <f>USD_CNY!B999</f>
        <v>0</v>
      </c>
      <c r="G1209" s="184">
        <f t="shared" si="41"/>
        <v>0</v>
      </c>
    </row>
    <row r="1210" spans="1:7" x14ac:dyDescent="0.35">
      <c r="A1210" s="225">
        <v>43441</v>
      </c>
      <c r="B1210" s="20"/>
      <c r="C1210" s="257"/>
      <c r="D1210" s="20"/>
      <c r="E1210" s="257"/>
      <c r="F1210" s="170">
        <f>USD_CNY!B1000</f>
        <v>0</v>
      </c>
      <c r="G1210" s="184">
        <f t="shared" si="41"/>
        <v>0</v>
      </c>
    </row>
    <row r="1211" spans="1:7" x14ac:dyDescent="0.35">
      <c r="A1211" s="225"/>
      <c r="B1211" s="20"/>
      <c r="C1211" s="257"/>
      <c r="D1211" s="20"/>
      <c r="E1211" s="257"/>
      <c r="F1211" s="170"/>
    </row>
    <row r="1212" spans="1:7" x14ac:dyDescent="0.35">
      <c r="A1212" s="225"/>
      <c r="B1212" s="20"/>
      <c r="C1212" s="257"/>
      <c r="D1212" s="20"/>
      <c r="E1212" s="257"/>
      <c r="F1212" s="170"/>
    </row>
    <row r="1213" spans="1:7" x14ac:dyDescent="0.35">
      <c r="A1213" s="225"/>
      <c r="B1213" s="20"/>
      <c r="C1213" s="257"/>
      <c r="D1213" s="20"/>
      <c r="E1213" s="257"/>
      <c r="F1213" s="170"/>
    </row>
    <row r="1214" spans="1:7" x14ac:dyDescent="0.35">
      <c r="A1214" s="225"/>
      <c r="B1214" s="20"/>
      <c r="C1214" s="257"/>
      <c r="D1214" s="20"/>
      <c r="E1214" s="257"/>
      <c r="F1214" s="170"/>
    </row>
    <row r="1215" spans="1:7" x14ac:dyDescent="0.35">
      <c r="A1215" s="225"/>
      <c r="B1215" s="20"/>
      <c r="C1215" s="257"/>
      <c r="D1215" s="20"/>
      <c r="E1215" s="257"/>
      <c r="F1215" s="170"/>
    </row>
    <row r="1216" spans="1:7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"/>
  <sheetViews>
    <sheetView zoomScale="115" zoomScaleNormal="115" workbookViewId="0">
      <pane ySplit="5" topLeftCell="A746" activePane="bottomLeft" state="frozen"/>
      <selection pane="bottomLeft" activeCell="E755" sqref="E755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57" si="28">+IF(F731=0,"",C731/F731)</f>
        <v>14764.542141360806</v>
      </c>
      <c r="C731" s="288">
        <v>102900</v>
      </c>
      <c r="D731" s="110">
        <f t="shared" ref="D731:D757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7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 t="str">
        <f t="shared" si="28"/>
        <v/>
      </c>
      <c r="D755" s="110">
        <f t="shared" si="29"/>
        <v>0</v>
      </c>
      <c r="F755" s="177">
        <f>USD_CNY!B998</f>
        <v>0</v>
      </c>
      <c r="G755" s="106">
        <f t="shared" si="33"/>
        <v>-95725</v>
      </c>
    </row>
    <row r="756" spans="1:7" x14ac:dyDescent="0.3">
      <c r="A756" s="350">
        <v>43440</v>
      </c>
      <c r="B756" s="110" t="str">
        <f t="shared" si="28"/>
        <v/>
      </c>
      <c r="D756" s="110">
        <f t="shared" si="29"/>
        <v>0</v>
      </c>
      <c r="F756" s="177">
        <f>USD_CNY!B999</f>
        <v>0</v>
      </c>
      <c r="G756" s="106">
        <f t="shared" si="33"/>
        <v>0</v>
      </c>
    </row>
    <row r="757" spans="1:7" x14ac:dyDescent="0.3">
      <c r="A757" s="350">
        <v>43441</v>
      </c>
      <c r="B757" s="110" t="str">
        <f t="shared" si="28"/>
        <v/>
      </c>
      <c r="D757" s="110">
        <f t="shared" si="29"/>
        <v>0</v>
      </c>
      <c r="F757" s="177">
        <f>USD_CNY!B1000</f>
        <v>0</v>
      </c>
      <c r="G757" s="106">
        <f t="shared" si="33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E78" sqref="E78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81" si="13">+IF(F55=0,"",C55/F55)</f>
        <v>342.49720205469623</v>
      </c>
      <c r="C55" s="371">
        <v>2387</v>
      </c>
      <c r="D55" s="357">
        <f t="shared" ref="D55:D8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1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 t="str">
        <f t="shared" si="13"/>
        <v/>
      </c>
      <c r="C79" s="371"/>
      <c r="D79" s="357">
        <f t="shared" si="14"/>
        <v>0</v>
      </c>
      <c r="F79" s="1">
        <f>USD_CNY!B998</f>
        <v>0</v>
      </c>
      <c r="G79" s="361">
        <f t="shared" si="24"/>
        <v>-2234.5</v>
      </c>
    </row>
    <row r="80" spans="1:7" x14ac:dyDescent="0.3">
      <c r="A80" s="350">
        <v>43440</v>
      </c>
      <c r="B80" s="357" t="str">
        <f t="shared" si="13"/>
        <v/>
      </c>
      <c r="C80" s="371"/>
      <c r="D80" s="357">
        <f t="shared" si="14"/>
        <v>0</v>
      </c>
      <c r="F80" s="1">
        <f>USD_CNY!B999</f>
        <v>0</v>
      </c>
      <c r="G80" s="361">
        <f t="shared" si="24"/>
        <v>0</v>
      </c>
    </row>
    <row r="81" spans="1:7" x14ac:dyDescent="0.3">
      <c r="A81" s="350">
        <v>43441</v>
      </c>
      <c r="B81" s="357" t="str">
        <f t="shared" si="13"/>
        <v/>
      </c>
      <c r="C81" s="371"/>
      <c r="D81" s="357">
        <f t="shared" si="14"/>
        <v>0</v>
      </c>
      <c r="F81" s="1">
        <f>USD_CNY!B1000</f>
        <v>0</v>
      </c>
      <c r="G81" s="361">
        <f t="shared" si="24"/>
        <v>0</v>
      </c>
    </row>
    <row r="82" spans="1:7" x14ac:dyDescent="0.3">
      <c r="B82" s="357"/>
      <c r="C82" s="371"/>
    </row>
    <row r="83" spans="1:7" x14ac:dyDescent="0.3">
      <c r="B83" s="357"/>
    </row>
    <row r="84" spans="1:7" x14ac:dyDescent="0.3">
      <c r="B84" s="357"/>
    </row>
    <row r="85" spans="1:7" x14ac:dyDescent="0.3">
      <c r="B85" s="35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E78" sqref="E78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80" si="14">+IF(F54=0,"",C54/F54)</f>
        <v>672.94171664705709</v>
      </c>
      <c r="C54" s="335">
        <v>4690</v>
      </c>
      <c r="D54" s="358">
        <f t="shared" ref="D54:D80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0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 t="str">
        <f t="shared" si="14"/>
        <v/>
      </c>
      <c r="C78" s="335"/>
      <c r="D78" s="357">
        <f t="shared" si="15"/>
        <v>0</v>
      </c>
      <c r="E78" s="371"/>
      <c r="F78" s="359">
        <f>USD_CNY!B998</f>
        <v>0</v>
      </c>
      <c r="G78" s="361">
        <f t="shared" si="24"/>
        <v>-3970</v>
      </c>
    </row>
    <row r="79" spans="1:7" x14ac:dyDescent="0.3">
      <c r="A79" s="350">
        <v>43440</v>
      </c>
      <c r="B79" s="357" t="str">
        <f t="shared" si="14"/>
        <v/>
      </c>
      <c r="C79" s="335"/>
      <c r="D79" s="357">
        <f t="shared" si="15"/>
        <v>0</v>
      </c>
      <c r="E79" s="371"/>
      <c r="F79" s="359">
        <f>USD_CNY!B999</f>
        <v>0</v>
      </c>
      <c r="G79" s="361">
        <f t="shared" si="24"/>
        <v>0</v>
      </c>
    </row>
    <row r="80" spans="1:7" x14ac:dyDescent="0.3">
      <c r="A80" s="350">
        <v>43441</v>
      </c>
      <c r="B80" s="357" t="str">
        <f t="shared" si="14"/>
        <v/>
      </c>
      <c r="C80" s="335"/>
      <c r="D80" s="357">
        <f t="shared" si="15"/>
        <v>0</v>
      </c>
      <c r="E80" s="371"/>
      <c r="F80" s="359">
        <f>USD_CNY!B1000</f>
        <v>0</v>
      </c>
      <c r="G80" s="361">
        <f t="shared" si="24"/>
        <v>0</v>
      </c>
    </row>
    <row r="81" spans="1:7" x14ac:dyDescent="0.3">
      <c r="A81" s="350"/>
      <c r="B81" s="357"/>
      <c r="C81" s="335"/>
      <c r="D81" s="357"/>
      <c r="E81" s="371"/>
      <c r="F81" s="359"/>
      <c r="G81" s="361"/>
    </row>
    <row r="82" spans="1:7" x14ac:dyDescent="0.3">
      <c r="A82" s="350"/>
      <c r="B82" s="357"/>
      <c r="C82" s="335"/>
      <c r="D82" s="357"/>
      <c r="E82" s="371"/>
      <c r="F82" s="359"/>
      <c r="G82" s="361"/>
    </row>
    <row r="83" spans="1:7" x14ac:dyDescent="0.3">
      <c r="A83" s="350"/>
      <c r="B83" s="357"/>
      <c r="C83" s="335"/>
      <c r="D83" s="357"/>
      <c r="E83" s="371"/>
      <c r="F83" s="359"/>
      <c r="G83" s="361"/>
    </row>
    <row r="84" spans="1:7" x14ac:dyDescent="0.3">
      <c r="A84" s="350"/>
      <c r="B84" s="357"/>
      <c r="C84" s="335"/>
      <c r="D84" s="357"/>
      <c r="E84" s="371"/>
      <c r="F84" s="359"/>
      <c r="G84" s="361"/>
    </row>
    <row r="85" spans="1:7" x14ac:dyDescent="0.3">
      <c r="A85" s="350"/>
      <c r="B85" s="357"/>
      <c r="C85" s="335"/>
      <c r="D85" s="357"/>
      <c r="E85" s="371"/>
      <c r="F85" s="359"/>
      <c r="G85" s="361"/>
    </row>
    <row r="86" spans="1:7" x14ac:dyDescent="0.3">
      <c r="A86" s="350"/>
      <c r="B86" s="357"/>
      <c r="C86" s="335"/>
      <c r="D86" s="357"/>
      <c r="E86" s="371"/>
      <c r="F86" s="359"/>
      <c r="G86" s="361"/>
    </row>
    <row r="87" spans="1:7" x14ac:dyDescent="0.3">
      <c r="A87" s="350"/>
      <c r="B87" s="357"/>
      <c r="C87" s="335"/>
      <c r="D87" s="357"/>
      <c r="E87" s="371"/>
      <c r="F87" s="359"/>
      <c r="G87" s="361"/>
    </row>
    <row r="88" spans="1:7" x14ac:dyDescent="0.3">
      <c r="A88" s="350"/>
      <c r="B88" s="357"/>
      <c r="C88" s="335"/>
      <c r="D88" s="357"/>
      <c r="E88" s="371"/>
      <c r="F88" s="359"/>
      <c r="G88" s="361"/>
    </row>
    <row r="89" spans="1:7" x14ac:dyDescent="0.3">
      <c r="A89" s="350"/>
      <c r="B89" s="357"/>
      <c r="C89" s="335"/>
      <c r="D89" s="357"/>
      <c r="E89" s="371"/>
      <c r="F89" s="359"/>
      <c r="G89" s="361"/>
    </row>
    <row r="90" spans="1:7" x14ac:dyDescent="0.3">
      <c r="A90" s="350"/>
      <c r="B90" s="357"/>
      <c r="C90" s="335"/>
      <c r="D90" s="357"/>
      <c r="E90" s="371"/>
      <c r="F90" s="359"/>
      <c r="G90" s="361"/>
    </row>
    <row r="91" spans="1:7" x14ac:dyDescent="0.3">
      <c r="A91" s="350"/>
      <c r="B91" s="357"/>
      <c r="C91" s="335"/>
      <c r="D91" s="357"/>
      <c r="E91" s="371"/>
      <c r="F91" s="359"/>
      <c r="G91" s="361"/>
    </row>
    <row r="92" spans="1:7" x14ac:dyDescent="0.3">
      <c r="A92" s="350"/>
      <c r="B92" s="357"/>
      <c r="C92" s="335"/>
      <c r="D92" s="357"/>
      <c r="E92" s="371"/>
      <c r="F92" s="359"/>
      <c r="G92" s="361"/>
    </row>
    <row r="93" spans="1:7" x14ac:dyDescent="0.3">
      <c r="A93" s="350"/>
      <c r="B93" s="357"/>
      <c r="C93" s="335"/>
      <c r="D93" s="357"/>
      <c r="E93" s="371"/>
      <c r="F93" s="359"/>
      <c r="G93" s="361"/>
    </row>
    <row r="94" spans="1:7" x14ac:dyDescent="0.3">
      <c r="A94" s="350"/>
      <c r="B94" s="357"/>
      <c r="C94" s="335"/>
      <c r="D94" s="357"/>
      <c r="E94" s="371"/>
      <c r="F94" s="359"/>
      <c r="G94" s="361"/>
    </row>
    <row r="95" spans="1:7" x14ac:dyDescent="0.3">
      <c r="A95" s="350"/>
      <c r="B95" s="357"/>
      <c r="C95" s="335"/>
      <c r="D95" s="357"/>
      <c r="E95" s="371"/>
      <c r="F95" s="359"/>
      <c r="G95" s="361"/>
    </row>
    <row r="96" spans="1:7" x14ac:dyDescent="0.3">
      <c r="A96" s="350"/>
      <c r="B96" s="357"/>
      <c r="C96" s="335"/>
      <c r="D96" s="357"/>
      <c r="E96" s="371"/>
      <c r="F96" s="359"/>
      <c r="G96" s="361"/>
    </row>
    <row r="97" spans="1:7" x14ac:dyDescent="0.3">
      <c r="A97" s="350"/>
      <c r="B97" s="357"/>
      <c r="C97" s="335"/>
      <c r="D97" s="357"/>
      <c r="E97" s="371"/>
      <c r="F97" s="359"/>
      <c r="G97" s="361"/>
    </row>
    <row r="98" spans="1:7" x14ac:dyDescent="0.3">
      <c r="A98" s="350"/>
      <c r="B98" s="357"/>
      <c r="C98" s="335"/>
      <c r="D98" s="357"/>
      <c r="E98" s="371"/>
      <c r="F98" s="359"/>
      <c r="G98" s="361"/>
    </row>
    <row r="99" spans="1:7" x14ac:dyDescent="0.3">
      <c r="A99" s="350"/>
      <c r="B99" s="357"/>
      <c r="C99" s="335"/>
      <c r="D99" s="357"/>
      <c r="E99" s="371"/>
      <c r="F99" s="359"/>
      <c r="G99" s="361"/>
    </row>
    <row r="100" spans="1:7" x14ac:dyDescent="0.3">
      <c r="A100" s="350"/>
      <c r="B100" s="357"/>
      <c r="C100" s="335"/>
      <c r="D100" s="357"/>
      <c r="E100" s="371"/>
      <c r="F100" s="359"/>
      <c r="G100" s="361"/>
    </row>
    <row r="101" spans="1:7" x14ac:dyDescent="0.3">
      <c r="A101" s="350"/>
      <c r="B101" s="357"/>
      <c r="C101" s="335"/>
      <c r="D101" s="357"/>
      <c r="E101" s="371"/>
      <c r="F101" s="359"/>
      <c r="G101" s="361"/>
    </row>
    <row r="102" spans="1:7" x14ac:dyDescent="0.3">
      <c r="A102" s="350"/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18" sqref="C18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 t="str">
        <f t="shared" si="0"/>
        <v/>
      </c>
      <c r="C19" s="284"/>
      <c r="D19" s="110">
        <f t="shared" si="3"/>
        <v>0</v>
      </c>
      <c r="E19" s="284"/>
      <c r="F19" s="177">
        <f>USD_CNY!B998</f>
        <v>0</v>
      </c>
      <c r="G19" s="106">
        <f t="shared" si="1"/>
        <v>-7300</v>
      </c>
    </row>
    <row r="20" spans="1:7" x14ac:dyDescent="0.3">
      <c r="A20" s="350">
        <v>43440</v>
      </c>
      <c r="B20" s="111" t="str">
        <f t="shared" si="0"/>
        <v/>
      </c>
      <c r="C20" s="284"/>
      <c r="D20" s="110">
        <f t="shared" si="3"/>
        <v>0</v>
      </c>
      <c r="E20" s="284"/>
      <c r="F20" s="177">
        <f>USD_CNY!B999</f>
        <v>0</v>
      </c>
      <c r="G20" s="106">
        <f>+C20-C19</f>
        <v>0</v>
      </c>
    </row>
    <row r="21" spans="1:7" x14ac:dyDescent="0.3">
      <c r="A21" s="350">
        <v>43441</v>
      </c>
      <c r="B21" s="111" t="str">
        <f t="shared" si="0"/>
        <v/>
      </c>
      <c r="C21" s="284"/>
      <c r="D21" s="110">
        <f t="shared" si="3"/>
        <v>0</v>
      </c>
      <c r="E21" s="284"/>
      <c r="F21" s="177">
        <f>USD_CNY!B1000</f>
        <v>0</v>
      </c>
      <c r="G21" s="106">
        <f t="shared" si="1"/>
        <v>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2018-12-04T03:26:25Z</dcterms:modified>
</cp:coreProperties>
</file>