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F751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2" i="15"/>
  <c r="D71" i="15"/>
  <c r="F72" i="15"/>
  <c r="B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D68" i="15"/>
  <c r="B68" i="15"/>
  <c r="F68" i="15"/>
  <c r="F67" i="15"/>
  <c r="G68" i="15"/>
  <c r="C67" i="15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D14" i="14"/>
  <c r="D15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 s="1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H12" i="1"/>
  <c r="B11" i="12"/>
  <c r="D11" i="12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E9" i="1" l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<sst xmlns="http://schemas.openxmlformats.org/spreadsheetml/2006/main" count="4534" uniqueCount="1030">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</sst>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0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Cu!$A$760:$A$1203</c:f>
              <c:numCache>
                <c:formatCode>yyyy\.mm\.dd</c:formatCode>
                <c:ptCount val="225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</c:numCache>
            </c:numRef>
          </c:cat>
          <c:val>
            <c:numRef>
              <c:f>Cu!$B$979:$B$1203</c:f>
              <c:numCache>
                <c:formatCode>_(* #,##0.00_);_(* \(#,##0.00\);_(* "-"??_);_(@_)</c:formatCode>
                <c:ptCount val="225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96224"/>
        <c:axId val="135797760"/>
      </c:areaChart>
      <c:dateAx>
        <c:axId val="13579622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5797760"/>
        <c:crosses val="autoZero"/>
        <c:auto val="1"/>
        <c:lblOffset val="100"/>
        <c:baseTimeUnit val="days"/>
      </c:dateAx>
      <c:valAx>
        <c:axId val="1357977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57962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Ni!$A$6:$A$746</c:f>
              <c:numCache>
                <c:formatCode>yyyy\.mm\.dd</c:formatCode>
                <c:ptCount val="19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</c:numCache>
            </c:numRef>
          </c:cat>
          <c:val>
            <c:numRef>
              <c:f>Ni!$B$6:$B$746</c:f>
              <c:numCache>
                <c:formatCode>_(* #,##0.00_);_(* \(#,##0.00\);_(* "-"??_);_(@_)</c:formatCode>
                <c:ptCount val="19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51392"/>
        <c:axId val="210665472"/>
      </c:areaChart>
      <c:dateAx>
        <c:axId val="2106513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665472"/>
        <c:crosses val="autoZero"/>
        <c:auto val="1"/>
        <c:lblOffset val="100"/>
        <c:baseTimeUnit val="days"/>
      </c:dateAx>
      <c:valAx>
        <c:axId val="210665472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6513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Coke!$A$6:$A$70</c:f>
              <c:numCache>
                <c:formatCode>yyyy\.mm\.dd</c:formatCode>
                <c:ptCount val="6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</c:numCache>
            </c:numRef>
          </c:cat>
          <c:val>
            <c:numRef>
              <c:f>Coke!$B$6:$B$70</c:f>
              <c:numCache>
                <c:formatCode>0.00</c:formatCode>
                <c:ptCount val="6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 formatCode="General">
                  <c:v>324.23675115207374</c:v>
                </c:pt>
                <c:pt idx="64" formatCode="General">
                  <c:v>327.37054705265376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84928"/>
        <c:axId val="210690816"/>
      </c:areaChart>
      <c:dateAx>
        <c:axId val="21068492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690816"/>
        <c:crosses val="autoZero"/>
        <c:auto val="1"/>
        <c:lblOffset val="100"/>
        <c:baseTimeUnit val="days"/>
      </c:dateAx>
      <c:valAx>
        <c:axId val="210690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68492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Steel!$A$6:$A$69</c:f>
              <c:numCache>
                <c:formatCode>yyyy\.mm\.dd</c:formatCode>
                <c:ptCount val="6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</c:numCache>
            </c:numRef>
          </c:cat>
          <c:val>
            <c:numRef>
              <c:f>Steel!$B$6:$B$69</c:f>
              <c:numCache>
                <c:formatCode>0.00</c:formatCode>
                <c:ptCount val="6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 formatCode="General">
                  <c:v>579.63709677419354</c:v>
                </c:pt>
                <c:pt idx="63" formatCode="General">
                  <c:v>577.16034222213227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853888"/>
        <c:axId val="210855424"/>
      </c:areaChart>
      <c:dateAx>
        <c:axId val="21085388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855424"/>
        <c:crosses val="autoZero"/>
        <c:auto val="1"/>
        <c:lblOffset val="100"/>
        <c:baseTimeUnit val="days"/>
      </c:dateAx>
      <c:valAx>
        <c:axId val="210855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85388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891904"/>
        <c:axId val="210893440"/>
      </c:areaChart>
      <c:dateAx>
        <c:axId val="21089190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0893440"/>
        <c:crosses val="autoZero"/>
        <c:auto val="1"/>
        <c:lblOffset val="100"/>
        <c:baseTimeUnit val="days"/>
      </c:dateAx>
      <c:valAx>
        <c:axId val="2108934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89190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904960"/>
        <c:axId val="210906496"/>
      </c:areaChart>
      <c:dateAx>
        <c:axId val="21090496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0906496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1090649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0496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688064"/>
        <c:axId val="169693952"/>
      </c:areaChart>
      <c:dateAx>
        <c:axId val="1696880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9693952"/>
        <c:crosses val="autoZero"/>
        <c:auto val="1"/>
        <c:lblOffset val="100"/>
        <c:baseTimeUnit val="days"/>
      </c:dateAx>
      <c:valAx>
        <c:axId val="169693952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9688064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714048"/>
        <c:axId val="169715584"/>
      </c:areaChart>
      <c:dateAx>
        <c:axId val="1697140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9715584"/>
        <c:crosses val="autoZero"/>
        <c:auto val="1"/>
        <c:lblOffset val="100"/>
        <c:baseTimeUnit val="days"/>
      </c:dateAx>
      <c:valAx>
        <c:axId val="16971558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971404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686912"/>
        <c:axId val="211688448"/>
      </c:areaChart>
      <c:dateAx>
        <c:axId val="2116869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1688448"/>
        <c:crosses val="autoZero"/>
        <c:auto val="1"/>
        <c:lblOffset val="100"/>
        <c:baseTimeUnit val="days"/>
      </c:dateAx>
      <c:valAx>
        <c:axId val="2116884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1686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33600"/>
        <c:axId val="135734400"/>
      </c:areaChart>
      <c:dateAx>
        <c:axId val="1354336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35734400"/>
        <c:crosses val="autoZero"/>
        <c:auto val="1"/>
        <c:lblOffset val="100"/>
        <c:baseTimeUnit val="days"/>
      </c:dateAx>
      <c:valAx>
        <c:axId val="135734400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35433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14112"/>
        <c:axId val="211515648"/>
      </c:lineChart>
      <c:dateAx>
        <c:axId val="2115141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1515648"/>
        <c:crosses val="autoZero"/>
        <c:auto val="1"/>
        <c:lblOffset val="100"/>
        <c:baseTimeUnit val="days"/>
      </c:dateAx>
      <c:valAx>
        <c:axId val="2115156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151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37952"/>
        <c:axId val="135839744"/>
      </c:areaChart>
      <c:dateAx>
        <c:axId val="1358379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58397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35839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58379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655296"/>
        <c:axId val="211661184"/>
      </c:areaChart>
      <c:dateAx>
        <c:axId val="2116552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1661184"/>
        <c:crosses val="autoZero"/>
        <c:auto val="1"/>
        <c:lblOffset val="100"/>
        <c:baseTimeUnit val="days"/>
      </c:dateAx>
      <c:valAx>
        <c:axId val="2116611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11655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16448"/>
        <c:axId val="211817984"/>
      </c:areaChart>
      <c:dateAx>
        <c:axId val="2118164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1817984"/>
        <c:crosses val="autoZero"/>
        <c:auto val="1"/>
        <c:lblOffset val="100"/>
        <c:baseTimeUnit val="days"/>
      </c:dateAx>
      <c:valAx>
        <c:axId val="211817984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1816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29888"/>
        <c:axId val="211831424"/>
      </c:barChart>
      <c:dateAx>
        <c:axId val="2118298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1831424"/>
        <c:crosses val="autoZero"/>
        <c:auto val="1"/>
        <c:lblOffset val="100"/>
        <c:baseTimeUnit val="days"/>
      </c:dateAx>
      <c:valAx>
        <c:axId val="2118314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1829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21536"/>
        <c:axId val="211927424"/>
      </c:areaChart>
      <c:dateAx>
        <c:axId val="2119215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11927424"/>
        <c:crosses val="autoZero"/>
        <c:auto val="1"/>
        <c:lblOffset val="100"/>
        <c:baseTimeUnit val="days"/>
      </c:dateAx>
      <c:valAx>
        <c:axId val="211927424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1921536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48224"/>
        <c:axId val="212149760"/>
      </c:areaChart>
      <c:dateAx>
        <c:axId val="2121482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149760"/>
        <c:crosses val="autoZero"/>
        <c:auto val="1"/>
        <c:lblOffset val="100"/>
        <c:baseTimeUnit val="days"/>
      </c:dateAx>
      <c:valAx>
        <c:axId val="212149760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2148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59104"/>
        <c:axId val="212181376"/>
      </c:lineChart>
      <c:catAx>
        <c:axId val="212159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81376"/>
        <c:crosses val="autoZero"/>
        <c:auto val="1"/>
        <c:lblAlgn val="ctr"/>
        <c:lblOffset val="100"/>
        <c:noMultiLvlLbl val="0"/>
      </c:catAx>
      <c:valAx>
        <c:axId val="212181376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12159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97376"/>
        <c:axId val="212198912"/>
      </c:lineChart>
      <c:dateAx>
        <c:axId val="2121973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2198912"/>
        <c:crosses val="autoZero"/>
        <c:auto val="1"/>
        <c:lblOffset val="100"/>
        <c:baseTimeUnit val="days"/>
      </c:dateAx>
      <c:valAx>
        <c:axId val="2121989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219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02016"/>
        <c:axId val="212503552"/>
      </c:areaChart>
      <c:dateAx>
        <c:axId val="2125020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503552"/>
        <c:crosses val="autoZero"/>
        <c:auto val="1"/>
        <c:lblOffset val="100"/>
        <c:baseTimeUnit val="days"/>
      </c:dateAx>
      <c:valAx>
        <c:axId val="212503552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2502016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31840"/>
        <c:axId val="211227008"/>
      </c:areaChart>
      <c:dateAx>
        <c:axId val="2125318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1227008"/>
        <c:crosses val="autoZero"/>
        <c:auto val="1"/>
        <c:lblOffset val="100"/>
        <c:baseTimeUnit val="days"/>
      </c:dateAx>
      <c:valAx>
        <c:axId val="2112270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2531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38912"/>
        <c:axId val="211240448"/>
      </c:lineChart>
      <c:dateAx>
        <c:axId val="2112389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1240448"/>
        <c:crosses val="autoZero"/>
        <c:auto val="1"/>
        <c:lblOffset val="100"/>
        <c:baseTimeUnit val="days"/>
      </c:dateAx>
      <c:valAx>
        <c:axId val="2112404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123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Ag!$A$875:$A$1202</c:f>
              <c:numCache>
                <c:formatCode>yyyy\.mm\.dd</c:formatCode>
                <c:ptCount val="21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</c:numCache>
            </c:numRef>
          </c:cat>
          <c:val>
            <c:numRef>
              <c:f>Ag!$B$875:$B$1202</c:f>
              <c:numCache>
                <c:formatCode>_(* #,##0.00_);_(* \(#,##0.00\);_(* "-"??_);_(@_)</c:formatCode>
                <c:ptCount val="21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46912"/>
        <c:axId val="210719488"/>
      </c:areaChart>
      <c:dateAx>
        <c:axId val="1358469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719488"/>
        <c:crosses val="autoZero"/>
        <c:auto val="1"/>
        <c:lblOffset val="100"/>
        <c:baseTimeUnit val="days"/>
        <c:majorUnit val="7"/>
        <c:majorTimeUnit val="days"/>
      </c:dateAx>
      <c:valAx>
        <c:axId val="21071948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58469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55712"/>
        <c:axId val="212357504"/>
      </c:areaChart>
      <c:dateAx>
        <c:axId val="2123557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12357504"/>
        <c:crosses val="autoZero"/>
        <c:auto val="1"/>
        <c:lblOffset val="100"/>
        <c:baseTimeUnit val="days"/>
      </c:dateAx>
      <c:valAx>
        <c:axId val="21235750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2355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10816"/>
        <c:axId val="212212352"/>
      </c:areaChart>
      <c:dateAx>
        <c:axId val="2122108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212352"/>
        <c:crosses val="autoZero"/>
        <c:auto val="1"/>
        <c:lblOffset val="100"/>
        <c:baseTimeUnit val="days"/>
      </c:dateAx>
      <c:valAx>
        <c:axId val="21221235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2210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24256"/>
        <c:axId val="212238336"/>
      </c:lineChart>
      <c:dateAx>
        <c:axId val="2122242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2238336"/>
        <c:crosses val="autoZero"/>
        <c:auto val="1"/>
        <c:lblOffset val="100"/>
        <c:baseTimeUnit val="days"/>
      </c:dateAx>
      <c:valAx>
        <c:axId val="212238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2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32320"/>
        <c:axId val="212633856"/>
      </c:areaChart>
      <c:dateAx>
        <c:axId val="2126323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633856"/>
        <c:crosses val="autoZero"/>
        <c:auto val="1"/>
        <c:lblOffset val="100"/>
        <c:baseTimeUnit val="days"/>
      </c:dateAx>
      <c:valAx>
        <c:axId val="212633856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12632320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54336"/>
        <c:axId val="212803584"/>
      </c:areaChart>
      <c:dateAx>
        <c:axId val="2126543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803584"/>
        <c:crosses val="autoZero"/>
        <c:auto val="1"/>
        <c:lblOffset val="100"/>
        <c:baseTimeUnit val="days"/>
      </c:dateAx>
      <c:valAx>
        <c:axId val="212803584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2654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69504"/>
        <c:axId val="212871040"/>
      </c:areaChart>
      <c:dateAx>
        <c:axId val="2128695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871040"/>
        <c:crosses val="autoZero"/>
        <c:auto val="1"/>
        <c:lblOffset val="100"/>
        <c:baseTimeUnit val="days"/>
      </c:dateAx>
      <c:valAx>
        <c:axId val="212871040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2869504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Zn!$A$760:$A$1199</c:f>
              <c:numCache>
                <c:formatCode>yyyy\.mm\.dd</c:formatCode>
                <c:ptCount val="21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</c:numCache>
            </c:numRef>
          </c:cat>
          <c:val>
            <c:numRef>
              <c:f>Zn!$B$760:$B$1199</c:f>
              <c:numCache>
                <c:formatCode>_(* #,##0.00_);_(* \(#,##0.00\);_(* "-"??_);_(@_)</c:formatCode>
                <c:ptCount val="214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43296"/>
        <c:axId val="210744832"/>
      </c:areaChart>
      <c:dateAx>
        <c:axId val="2107432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744832"/>
        <c:crosses val="autoZero"/>
        <c:auto val="1"/>
        <c:lblOffset val="100"/>
        <c:baseTimeUnit val="days"/>
      </c:dateAx>
      <c:valAx>
        <c:axId val="21074483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7432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USD_CNY!$A$910:$A$989</c:f>
              <c:numCache>
                <c:formatCode>yyyy\.mm\.dd</c:formatCode>
                <c:ptCount val="80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</c:numCache>
            </c:numRef>
          </c:cat>
          <c:val>
            <c:numRef>
              <c:f>USD_CNY!$B$910:$B$989</c:f>
              <c:numCache>
                <c:formatCode>_(* #,##0.00000_);_(* \(#,##0.00000\);_(* "-"??_);_(@_)</c:formatCode>
                <c:ptCount val="80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36864"/>
        <c:axId val="210438400"/>
      </c:areaChart>
      <c:dateAx>
        <c:axId val="21043686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0438400"/>
        <c:crosses val="autoZero"/>
        <c:auto val="1"/>
        <c:lblOffset val="100"/>
        <c:baseTimeUnit val="days"/>
        <c:majorUnit val="7"/>
      </c:dateAx>
      <c:valAx>
        <c:axId val="210438400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4368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70784"/>
        <c:axId val="210472320"/>
      </c:areaChart>
      <c:catAx>
        <c:axId val="21047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472320"/>
        <c:crosses val="autoZero"/>
        <c:auto val="1"/>
        <c:lblAlgn val="ctr"/>
        <c:lblOffset val="100"/>
        <c:noMultiLvlLbl val="0"/>
      </c:catAx>
      <c:valAx>
        <c:axId val="21047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47078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Pb!$A$759:$A$1201</c:f>
              <c:numCache>
                <c:formatCode>yyyy\.mm\.dd</c:formatCode>
                <c:ptCount val="21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</c:numCache>
            </c:numRef>
          </c:cat>
          <c:val>
            <c:numRef>
              <c:f>Pb!$B$759:$B$1201</c:f>
              <c:numCache>
                <c:formatCode>_(* #,##0.00_);_(* \(#,##0.00\);_(* "-"??_);_(@_)</c:formatCode>
                <c:ptCount val="214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92032"/>
        <c:axId val="210497920"/>
      </c:areaChart>
      <c:dateAx>
        <c:axId val="2104920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0497920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10497920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4920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96224"/>
        <c:axId val="210597760"/>
      </c:lineChart>
      <c:dateAx>
        <c:axId val="210596224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597760"/>
        <c:crosses val="autoZero"/>
        <c:auto val="1"/>
        <c:lblOffset val="100"/>
        <c:baseTimeUnit val="days"/>
      </c:dateAx>
      <c:valAx>
        <c:axId val="2105977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59622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34240"/>
        <c:axId val="210635776"/>
      </c:lineChart>
      <c:dateAx>
        <c:axId val="21063424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635776"/>
        <c:crosses val="autoZero"/>
        <c:auto val="1"/>
        <c:lblOffset val="100"/>
        <c:baseTimeUnit val="days"/>
      </c:dateAx>
      <c:valAx>
        <c:axId val="2106357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63424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topLeftCell="A32" zoomScaleSheetLayoutView="85" workbookViewId="0">
      <selection activeCell="E3" sqref="E3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1" t="s">
        <v>1018</v>
      </c>
      <c r="B1" s="381"/>
      <c r="C1" s="381"/>
      <c r="D1" s="381"/>
      <c r="E1" s="381"/>
      <c r="F1" s="381"/>
      <c r="G1" s="381"/>
      <c r="H1" s="381"/>
      <c r="I1" s="381"/>
      <c r="J1" s="157"/>
      <c r="K1" s="338"/>
      <c r="L1" s="197"/>
      <c r="M1" s="158"/>
    </row>
    <row r="2" spans="1:13" x14ac:dyDescent="0.3">
      <c r="A2" s="382" t="s">
        <v>21</v>
      </c>
      <c r="B2" s="382"/>
      <c r="C2" s="382"/>
      <c r="D2" s="382"/>
      <c r="E2" s="181">
        <v>43431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49320</v>
      </c>
      <c r="E5" s="328">
        <f>+IF(ISERROR(VLOOKUP($E$2,Cu!$A$5:$H$1643,7,0)),0,VLOOKUP($E$2,Cu!$A$5:$H$1643,7,0))</f>
        <v>-105</v>
      </c>
      <c r="F5" s="327" t="s">
        <v>3</v>
      </c>
      <c r="G5" s="326">
        <f>+IF(ISERROR(VLOOKUP($E$2,Cu!$A$5:$H$1643,2,0)),0,VLOOKUP($E$2,Cu!$A$5:$H$1643,2,0))</f>
        <v>7096.4437205393988</v>
      </c>
      <c r="H5" s="326">
        <f>+IF(ISERROR(VLOOKUP($E$2,Cu!$A$5:$H$1643,4,0)),0,VLOOKUP($E$2,Cu!$A$5:$H$1643,4,0))</f>
        <v>6065.3365132815379</v>
      </c>
      <c r="I5" s="326">
        <f>+IF(ISERROR(VLOOKUP($E$2,Cu!$A$5:$H$1643,5,0)),0,VLOOKUP($E$2,Cu!$A$5:$H$1643,5,0))</f>
        <v>6246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18625</v>
      </c>
      <c r="E6" s="328">
        <f>+IF(ISERROR(VLOOKUP($E$2,Pb!$A$5:$H$1988,7,0)),0,VLOOKUP($E$2,Pb!$A$5:$H$1988,7,0))</f>
        <v>0</v>
      </c>
      <c r="F6" s="327" t="s">
        <v>3</v>
      </c>
      <c r="G6" s="326">
        <f>+IF(ISERROR(VLOOKUP($E$2,Pb!$A$5:$H$1988,2,0)),0,VLOOKUP($E$2,Pb!$A$5:$H$1988,2,0))</f>
        <v>2679.8715388290007</v>
      </c>
      <c r="H6" s="326">
        <f>+IF(ISERROR(VLOOKUP($E$2,Pb!$A$5:$H$1988,4,0)),0,VLOOKUP($E$2,Pb!$A$5:$H$1988,4,0))</f>
        <v>2290.4884947256419</v>
      </c>
      <c r="I6" s="326">
        <f>+IF(ISERROR(VLOOKUP($E$2,Pb!$A$5:$H$1988,5,0)),0,VLOOKUP($E$2,Pb!$A$5:$H$1988,5,0))</f>
        <v>1918.5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3479</v>
      </c>
      <c r="E7" s="328">
        <f>+IF(ISERROR(VLOOKUP($E$2,Ag!$A$5:$H$1988,7,0)),0,VLOOKUP($E$2,Ag!$A$5:$H$1988,7,0))</f>
        <v>-10</v>
      </c>
      <c r="F7" s="327" t="s">
        <v>6</v>
      </c>
      <c r="G7" s="326">
        <f>+IF(ISERROR(VLOOKUP($E$2,Ag!$A$5:$H$1519,2,0)),0,VLOOKUP($E$2,Ag!$A$5:$H$1519,2,0))</f>
        <v>500.57842059522648</v>
      </c>
      <c r="H7" s="326">
        <f>+IF(ISERROR(VLOOKUP($E$2,Ag!$A$5:$H$1519,4,0)),0,VLOOKUP($E$2,Ag!$A$5:$H$1519,4,0))</f>
        <v>427.84480392754404</v>
      </c>
      <c r="I7" s="326">
        <f>+IF(ISERROR(VLOOKUP($E$2,Ag!$A$5:$H$1519,5,0)),0,VLOOKUP($E$2,Ag!$A$5:$H$1519,5,0))</f>
        <v>456.38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20870</v>
      </c>
      <c r="E8" s="328">
        <f>+IF(ISERROR(VLOOKUP($E$2,Zn!$A$5:$H$2996,7,0)),0,VLOOKUP($E$2,Zn!$A$5:$H$2996,7,0))</f>
        <v>-460</v>
      </c>
      <c r="F8" s="327" t="s">
        <v>3</v>
      </c>
      <c r="G8" s="326">
        <f>+IF(ISERROR(VLOOKUP($E$2,Zn!$A$5:$H$2996,2,0)),0,VLOOKUP($E$2,Zn!$A$5:$H$2996,2,0))</f>
        <v>3002.8949806905362</v>
      </c>
      <c r="H8" s="326">
        <f>+IF(ISERROR(VLOOKUP($E$2,Zn!$A$5:$H$2996,4,0)),0,VLOOKUP($E$2,Zn!$A$5:$H$2996,4,0))</f>
        <v>2566.5769065731079</v>
      </c>
      <c r="I8" s="326">
        <f>+IF(ISERROR(VLOOKUP($E$2,Zn!$A$5:$H$2996,5,0)),0,VLOOKUP($E$2,Zn!$A$5:$H$2996,5,0))</f>
        <v>2560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94525</v>
      </c>
      <c r="E9" s="328">
        <f>+IF(ISERROR(VLOOKUP($E$2,Ni!$A$6:$H$2998,7,0)),0,VLOOKUP($E$2,Ni!$A$6:$H$2998,7,0))</f>
        <v>200</v>
      </c>
      <c r="F9" s="327" t="s">
        <v>3</v>
      </c>
      <c r="G9" s="326">
        <f>+IF(ISERROR(VLOOKUP($E$2,Ni!$A$6:$H$2998,2,0)),0,VLOOKUP($E$2,Ni!$A$6:$H$2998,2,0))</f>
        <v>13600.797702432819</v>
      </c>
      <c r="H9" s="326">
        <f>+IF(ISERROR(VLOOKUP($E$2,Ni!$A$6:$H$2998,4,0)),0,VLOOKUP($E$2,Ni!$A$6:$H$2998,4,0))</f>
        <v>11624.613420882752</v>
      </c>
      <c r="I9" s="326">
        <f>+IF(ISERROR(VLOOKUP($E$2,Ni!$A$6:$H$2998,5,0)),0,VLOOKUP($E$2,Ni!$A$6:$H$2998,5,0))</f>
        <v>10770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2077</v>
      </c>
      <c r="E10" s="328">
        <f>+IF(ISERROR(VLOOKUP($E$2,Coke!$A$6:$H$2998,7,0)),0,VLOOKUP($E$2,Coke!$A$6:$H$2998,7,0))</f>
        <v>-64</v>
      </c>
      <c r="F10" s="327" t="s">
        <v>3</v>
      </c>
      <c r="G10" s="326">
        <f>+IF(ISERROR(VLOOKUP($E$2,Coke!$A$6:$H$2998,2,0)),0,VLOOKUP($E$2,Coke!$A$6:$H$2998,2,0))</f>
        <v>298.85064086699782</v>
      </c>
      <c r="H10" s="326">
        <f>+IF(ISERROR(VLOOKUP($E$2,Coke!$A$6:$H$2998,4,0)),0,VLOOKUP($E$2,Coke!$A$6:$H$2998,4,0))</f>
        <v>255.42789817692122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4300</v>
      </c>
      <c r="E11" s="328">
        <f>+IF(ISERROR(VLOOKUP($E$2,Steel!$A$6:$H$2998,7,0)),0,VLOOKUP($E$2,Steel!$A$6:$H$2998,7,0))</f>
        <v>-65</v>
      </c>
      <c r="F11" s="327" t="s">
        <v>3</v>
      </c>
      <c r="G11" s="326">
        <f>+IF(ISERROR(VLOOKUP($E$2,Steel!$A$6:$H$2998,2,0)),0,VLOOKUP($E$2,Steel!$A$6:$H$2998,2,0))</f>
        <v>618.70859688401083</v>
      </c>
      <c r="H11" s="326">
        <f>+IF(ISERROR(VLOOKUP($E$2,Steel!$A$6:$H$2998,4,0)),0,VLOOKUP($E$2,Steel!$A$6:$H$2998,4,0))</f>
        <v>528.81076656753066</v>
      </c>
      <c r="I11" s="355">
        <f>+IF(ISERROR(VLOOKUP($E$2,Steel!$A$6:$H$2998,5,0)),0,VLOOKUP($E$2,Steel!$A$6:$H$2998,5,0))</f>
        <v>469</v>
      </c>
      <c r="J11" s="168"/>
      <c r="K11" s="64"/>
      <c r="M11" s="169"/>
    </row>
    <row r="12" spans="1:13" s="25" customFormat="1" ht="34.5" hidden="1" customHeight="1" x14ac:dyDescent="0.35">
      <c r="A12" s="166">
        <v>6</v>
      </c>
      <c r="B12" s="167" t="s">
        <v>1006</v>
      </c>
      <c r="C12" s="166" t="s">
        <v>2</v>
      </c>
      <c r="D12" s="326">
        <f>+IF(ISERROR(VLOOKUP($L$1,'SiMn 60.14'!$A$5:$F$500,3,0)),0,VLOOKUP($L$1,'SiMn 60.14'!$A$5:$F$500,3,0))</f>
        <v>0</v>
      </c>
      <c r="E12" s="332">
        <f>+IF(ISERROR(VLOOKUP($L$1,'SiMn 60.14'!$A$6:$G$300,7,0)),0,VLOOKUP($L$1,'SiMn 60.14'!$A$6:G$300,7,0))</f>
        <v>0</v>
      </c>
      <c r="F12" s="327" t="s">
        <v>3</v>
      </c>
      <c r="G12" s="326">
        <f>+IF(ISERROR(VLOOKUP($L$1,'SiMn 60.14'!$A$5:$F$500,2,0)),0,VLOOKUP($L$1,'SiMn 60.14'!$A$5:$F$500,2,0))</f>
        <v>0</v>
      </c>
      <c r="H12" s="326">
        <f>+IF(ISERROR(VLOOKUP($L$1,'SiMn 60.14'!$A$5:$F$500,4,0)),0,VLOOKUP($L$1,'SiMn 60.14'!$A$5:$F$500,4,0))</f>
        <v>0</v>
      </c>
      <c r="I12" s="326"/>
      <c r="J12" s="168"/>
      <c r="K12" s="64"/>
      <c r="M12" s="169"/>
    </row>
    <row r="13" spans="1:13" s="25" customFormat="1" ht="34.5" hidden="1" customHeight="1" x14ac:dyDescent="0.35">
      <c r="A13" s="166">
        <v>7</v>
      </c>
      <c r="B13" s="167" t="s">
        <v>1007</v>
      </c>
      <c r="C13" s="166" t="s">
        <v>2</v>
      </c>
      <c r="D13" s="326">
        <f>+IF(ISERROR(VLOOKUP($L$1,'SiMn 65.17'!A5:F500,3,0)),0,VLOOKUP($L$1,'SiMn 65.17'!A5:F500,3,0))</f>
        <v>0</v>
      </c>
      <c r="E13" s="328">
        <f>+IF(ISERROR(VLOOKUP($L$1,'SiMn 65.17'!A6:$G$300,7,0)),0,VLOOKUP($L$1,'SiMn 65.17'!A6:G$300,7,0))</f>
        <v>0</v>
      </c>
      <c r="F13" s="327" t="s">
        <v>3</v>
      </c>
      <c r="G13" s="326">
        <f>+IF(ISERROR(VLOOKUP($L$1,'SiMn 65.17'!$A$5:$I$500,2,0)),0,VLOOKUP($L$1,'SiMn 65.17'!$A$5:$I$500,2,0))</f>
        <v>0</v>
      </c>
      <c r="H13" s="326">
        <f>+IF(ISERROR(VLOOKUP($L$1,'SiMn 65.17'!$A$5:$I$500,4,0)),0,VLOOKUP($L$1,'SiMn 65.17'!$A$5:$I$500,4,0))</f>
        <v>0</v>
      </c>
      <c r="I13" s="326"/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43431</v>
      </c>
      <c r="C15" s="182" t="s">
        <v>1002</v>
      </c>
      <c r="D15" s="192">
        <f>+IF(ISERROR(VLOOKUP($E$2,'CNY-VND'!$A$4:$B$500,2,0)),0,VLOOKUP($E$2,'CNY-VND'!$A$4:$B$500,2,0))</f>
        <v>3391</v>
      </c>
      <c r="E15" s="383" t="s">
        <v>1000</v>
      </c>
      <c r="F15" s="383"/>
      <c r="G15" s="383"/>
      <c r="H15" s="383"/>
      <c r="I15" s="383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+IF(ISERROR(VLOOKUP($E$2,VNĐ_USD!$A$131:$B$478,2,0)),0,VLOOKUP($E$2,VNĐ_USD!$A$131:$B$478,2,0))</f>
        <v>23390</v>
      </c>
      <c r="E16" s="383" t="s">
        <v>1003</v>
      </c>
      <c r="F16" s="383"/>
      <c r="G16" s="383"/>
      <c r="H16" s="383"/>
      <c r="I16" s="383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6.9499599999999999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 x14ac:dyDescent="0.3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 x14ac:dyDescent="0.3">
      <c r="A34" s="385" t="s">
        <v>657</v>
      </c>
      <c r="B34" s="385"/>
      <c r="C34" s="386" t="s">
        <v>4</v>
      </c>
      <c r="D34" s="386"/>
      <c r="E34" s="386"/>
      <c r="F34" s="386"/>
      <c r="G34" s="386"/>
      <c r="H34" s="386"/>
      <c r="I34" s="386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5" t="s">
        <v>705</v>
      </c>
      <c r="B49" s="385"/>
      <c r="C49" s="386" t="s">
        <v>706</v>
      </c>
      <c r="D49" s="386"/>
      <c r="E49" s="386"/>
      <c r="F49" s="386"/>
      <c r="G49" s="386"/>
      <c r="H49" s="386"/>
      <c r="I49" s="386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5" t="s">
        <v>721</v>
      </c>
      <c r="B67" s="385"/>
      <c r="C67" s="386" t="s">
        <v>722</v>
      </c>
      <c r="D67" s="386"/>
      <c r="E67" s="386"/>
      <c r="F67" s="386"/>
      <c r="G67" s="386"/>
      <c r="H67" s="386"/>
      <c r="I67" s="386"/>
    </row>
    <row r="82" spans="1:9" x14ac:dyDescent="0.3">
      <c r="A82" s="385" t="s">
        <v>759</v>
      </c>
      <c r="B82" s="385"/>
      <c r="C82" s="386" t="s">
        <v>760</v>
      </c>
      <c r="D82" s="386"/>
      <c r="E82" s="386"/>
      <c r="F82" s="386"/>
      <c r="G82" s="386"/>
      <c r="H82" s="386"/>
      <c r="I82" s="386"/>
    </row>
    <row r="100" spans="1:9" x14ac:dyDescent="0.3">
      <c r="A100" s="387" t="s">
        <v>1028</v>
      </c>
      <c r="B100" s="387"/>
      <c r="C100" s="387"/>
      <c r="D100" s="387"/>
      <c r="E100" s="387"/>
      <c r="F100" s="387"/>
      <c r="G100" s="387"/>
      <c r="H100" s="387"/>
      <c r="I100" s="387"/>
    </row>
    <row r="115" spans="1:9" x14ac:dyDescent="0.3">
      <c r="A115" s="387" t="s">
        <v>1029</v>
      </c>
      <c r="B115" s="387"/>
      <c r="C115" s="387"/>
      <c r="D115" s="387"/>
      <c r="E115" s="387"/>
      <c r="F115" s="387"/>
      <c r="G115" s="387"/>
      <c r="H115" s="387"/>
      <c r="I115" s="387"/>
    </row>
    <row r="128" spans="1:9" x14ac:dyDescent="0.3">
      <c r="A128" s="387" t="s">
        <v>1005</v>
      </c>
      <c r="B128" s="387"/>
      <c r="C128" s="387"/>
      <c r="D128" s="387"/>
      <c r="E128" s="387"/>
      <c r="F128" s="387"/>
      <c r="G128" s="387"/>
      <c r="H128" s="387"/>
      <c r="I128" s="387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pane xSplit="1" ySplit="5" topLeftCell="B65" activePane="bottomRight" state="frozen"/>
      <selection pane="topRight" activeCell="B1" sqref="B1"/>
      <selection pane="bottomLeft" activeCell="A6" sqref="A6"/>
      <selection pane="bottomRight" activeCell="E73" sqref="E73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72" si="14">+IF(F54=0,"",C54/F54)</f>
        <v>672.94171664705709</v>
      </c>
      <c r="C54" s="335">
        <v>4690</v>
      </c>
      <c r="D54" s="358">
        <f t="shared" ref="D54:D72" si="15">+IF(ISERROR(B54/1.17),0,B54/1.17)</f>
        <v>575.1638603821001</v>
      </c>
      <c r="E54" s="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1">
        <f t="shared" si="14"/>
        <v>579.63709677419354</v>
      </c>
      <c r="C68" s="335">
        <v>4025</v>
      </c>
      <c r="D68" s="1">
        <f t="shared" si="15"/>
        <v>495.41632202922528</v>
      </c>
      <c r="E68" s="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1">
        <f t="shared" si="14"/>
        <v>577.16034222213227</v>
      </c>
      <c r="C69" s="335">
        <v>3995</v>
      </c>
      <c r="D69" s="1">
        <f t="shared" si="15"/>
        <v>493.29943779669429</v>
      </c>
      <c r="E69" s="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1">
        <f t="shared" si="14"/>
        <v>577.16034222213227</v>
      </c>
      <c r="C70" s="335">
        <v>3995</v>
      </c>
      <c r="D70" s="1">
        <f t="shared" si="15"/>
        <v>493.29943779669429</v>
      </c>
      <c r="E70" s="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1">
        <f t="shared" si="14"/>
        <v>628.89457191225733</v>
      </c>
      <c r="C71" s="335">
        <f>C72+65</f>
        <v>4365</v>
      </c>
      <c r="D71" s="1">
        <f t="shared" si="15"/>
        <v>537.51672813013454</v>
      </c>
      <c r="E71" s="1">
        <v>471</v>
      </c>
      <c r="F71" s="359">
        <f>USD_CNY!B991</f>
        <v>6.9407500000000004</v>
      </c>
      <c r="G71" s="361">
        <f t="shared" si="22"/>
        <v>370</v>
      </c>
    </row>
    <row r="72" spans="1:7" x14ac:dyDescent="0.3">
      <c r="A72" s="350">
        <v>43431</v>
      </c>
      <c r="B72" s="1">
        <f t="shared" si="14"/>
        <v>618.70859688401083</v>
      </c>
      <c r="C72" s="335">
        <v>4300</v>
      </c>
      <c r="D72" s="1">
        <f t="shared" si="15"/>
        <v>528.81076656753066</v>
      </c>
      <c r="E72" s="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F73" s="359">
        <f>USD_CNY!B993</f>
        <v>0</v>
      </c>
      <c r="G73" s="361">
        <f t="shared" si="23"/>
        <v>-4300</v>
      </c>
    </row>
    <row r="74" spans="1:7" x14ac:dyDescent="0.3">
      <c r="A74" s="350">
        <v>43433</v>
      </c>
      <c r="F74" s="359">
        <f>USD_CNY!B994</f>
        <v>0</v>
      </c>
      <c r="G74" s="361">
        <f t="shared" si="23"/>
        <v>0</v>
      </c>
    </row>
    <row r="75" spans="1:7" x14ac:dyDescent="0.3">
      <c r="A75" s="350">
        <v>43434</v>
      </c>
      <c r="F75" s="359">
        <f>USD_CNY!B995</f>
        <v>0</v>
      </c>
      <c r="G75" s="361">
        <f t="shared" si="23"/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979" activePane="bottomLeft" state="frozen"/>
      <selection pane="bottomLeft" activeCell="A996" sqref="A996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6" t="s">
        <v>1019</v>
      </c>
      <c r="B1" s="397"/>
      <c r="C1" s="397"/>
      <c r="D1" s="397"/>
      <c r="E1" s="397"/>
      <c r="F1" s="397"/>
      <c r="G1" s="397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/>
    </row>
    <row r="994" spans="1:2" x14ac:dyDescent="0.35">
      <c r="A994" s="225">
        <v>43433</v>
      </c>
      <c r="B994" s="341"/>
    </row>
    <row r="995" spans="1:2" x14ac:dyDescent="0.35">
      <c r="A995" s="225">
        <v>43434</v>
      </c>
      <c r="B995" s="341"/>
    </row>
    <row r="996" spans="1:2" x14ac:dyDescent="0.35">
      <c r="A996" s="225"/>
      <c r="B996" s="341"/>
    </row>
    <row r="997" spans="1:2" x14ac:dyDescent="0.35">
      <c r="A997" s="125"/>
      <c r="B997" s="341"/>
    </row>
    <row r="998" spans="1:2" x14ac:dyDescent="0.35">
      <c r="A998" s="125"/>
      <c r="B998" s="341"/>
    </row>
    <row r="999" spans="1:2" x14ac:dyDescent="0.35">
      <c r="A999" s="125"/>
      <c r="B999" s="341"/>
    </row>
    <row r="1000" spans="1:2" x14ac:dyDescent="0.35">
      <c r="A1000" s="125"/>
      <c r="B1000" s="341"/>
    </row>
    <row r="1001" spans="1:2" x14ac:dyDescent="0.35">
      <c r="A1001" s="125"/>
      <c r="B1001" s="341"/>
    </row>
    <row r="1002" spans="1:2" x14ac:dyDescent="0.35">
      <c r="A1002" s="125"/>
      <c r="B1002" s="341"/>
    </row>
    <row r="1003" spans="1:2" x14ac:dyDescent="0.35">
      <c r="A1003" s="125"/>
      <c r="B1003" s="341"/>
    </row>
    <row r="1004" spans="1:2" x14ac:dyDescent="0.35">
      <c r="A1004" s="125"/>
      <c r="B1004" s="341"/>
    </row>
    <row r="1005" spans="1:2" x14ac:dyDescent="0.35">
      <c r="A1005" s="125"/>
      <c r="B1005" s="341"/>
    </row>
    <row r="1006" spans="1:2" x14ac:dyDescent="0.35">
      <c r="A1006" s="125"/>
      <c r="B1006" s="341"/>
    </row>
    <row r="1007" spans="1:2" x14ac:dyDescent="0.35">
      <c r="A1007" s="1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  <c r="B1013" s="341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62" activePane="bottomLeft" state="frozen"/>
      <selection pane="bottomLeft" activeCell="B474" sqref="B474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/>
    </row>
    <row r="475" spans="1:2" ht="15.5" x14ac:dyDescent="0.35">
      <c r="A475" s="231">
        <v>43433</v>
      </c>
      <c r="B475" s="333"/>
    </row>
    <row r="476" spans="1:2" ht="15.5" x14ac:dyDescent="0.35">
      <c r="A476" s="231">
        <v>43434</v>
      </c>
      <c r="B476" s="333"/>
    </row>
    <row r="477" spans="1:2" ht="15.5" x14ac:dyDescent="0.35">
      <c r="A477" s="232"/>
      <c r="B477" s="333"/>
    </row>
    <row r="478" spans="1:2" ht="15.5" x14ac:dyDescent="0.35">
      <c r="A478" s="232"/>
      <c r="B478" s="333"/>
    </row>
    <row r="479" spans="1:2" ht="15.5" x14ac:dyDescent="0.35">
      <c r="A479" s="232"/>
      <c r="B479" s="333"/>
    </row>
    <row r="480" spans="1:2" ht="15.5" x14ac:dyDescent="0.35">
      <c r="A480" s="232"/>
      <c r="B480" s="333"/>
    </row>
    <row r="481" spans="1:2" ht="15.5" x14ac:dyDescent="0.35">
      <c r="A481" s="232"/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19" activePane="bottomLeft" state="frozen"/>
      <selection pane="bottomLeft" activeCell="B330" sqref="B330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8" t="s">
        <v>1017</v>
      </c>
      <c r="B1" s="399"/>
      <c r="C1" s="399"/>
      <c r="D1" s="399"/>
      <c r="E1" s="399"/>
      <c r="F1" s="399"/>
      <c r="G1" s="399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/>
    </row>
    <row r="331" spans="1:2" x14ac:dyDescent="0.35">
      <c r="A331" s="307">
        <v>43433</v>
      </c>
      <c r="B331" s="310"/>
    </row>
    <row r="332" spans="1:2" x14ac:dyDescent="0.35">
      <c r="A332" s="307"/>
      <c r="B332" s="310"/>
    </row>
    <row r="333" spans="1:2" x14ac:dyDescent="0.35">
      <c r="A333" s="307"/>
      <c r="B333" s="310"/>
    </row>
    <row r="334" spans="1:2" x14ac:dyDescent="0.35">
      <c r="A334" s="307"/>
      <c r="B334" s="310"/>
    </row>
    <row r="335" spans="1:2" x14ac:dyDescent="0.35">
      <c r="A335" s="307"/>
      <c r="B335" s="310"/>
    </row>
    <row r="336" spans="1:2" x14ac:dyDescent="0.35">
      <c r="A336" s="307"/>
      <c r="B336" s="310"/>
    </row>
    <row r="337" spans="1:2" x14ac:dyDescent="0.35">
      <c r="A337" s="307"/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201" activePane="bottomLeft" state="frozen"/>
      <selection pane="bottomLeft" activeCell="E1207" sqref="E1207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8" t="s">
        <v>749</v>
      </c>
      <c r="B1" s="388"/>
      <c r="C1" s="388"/>
      <c r="D1" s="388"/>
      <c r="E1" s="388"/>
      <c r="F1" s="388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89" t="s">
        <v>750</v>
      </c>
      <c r="C3" s="390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6246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06" si="33">+IF(F1188=0,"",C1188/F1188)</f>
        <v>7047.9524779751482</v>
      </c>
      <c r="C1188" s="267">
        <v>49120</v>
      </c>
      <c r="D1188" s="47">
        <f t="shared" ref="D1188:D1206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/>
      <c r="C1207" s="267"/>
      <c r="D1207" s="47"/>
      <c r="E1207" s="267"/>
      <c r="F1207" s="47"/>
    </row>
    <row r="1208" spans="1:7" x14ac:dyDescent="0.35">
      <c r="A1208" s="225">
        <v>43433</v>
      </c>
      <c r="B1208" s="47"/>
      <c r="C1208" s="267"/>
      <c r="D1208" s="47"/>
      <c r="E1208" s="267"/>
      <c r="F1208" s="47"/>
    </row>
    <row r="1209" spans="1:7" x14ac:dyDescent="0.35">
      <c r="A1209" s="225">
        <v>43434</v>
      </c>
      <c r="B1209" s="47"/>
      <c r="C1209" s="267"/>
      <c r="D1209" s="47"/>
      <c r="E1209" s="267"/>
      <c r="F1209" s="47"/>
    </row>
    <row r="1210" spans="1:7" x14ac:dyDescent="0.35">
      <c r="A1210" s="46"/>
      <c r="B1210" s="47"/>
      <c r="C1210" s="267"/>
      <c r="D1210" s="47"/>
      <c r="E1210" s="267"/>
      <c r="F1210" s="47"/>
    </row>
    <row r="1211" spans="1:7" x14ac:dyDescent="0.35">
      <c r="A1211" s="46"/>
      <c r="B1211" s="47"/>
      <c r="C1211" s="267"/>
      <c r="D1211" s="47"/>
      <c r="E1211" s="267"/>
      <c r="F1211" s="47"/>
    </row>
    <row r="1212" spans="1:7" x14ac:dyDescent="0.35">
      <c r="A1212" s="46"/>
      <c r="B1212" s="47"/>
      <c r="C1212" s="267"/>
      <c r="D1212" s="47"/>
      <c r="E1212" s="267"/>
      <c r="F1212" s="47"/>
    </row>
    <row r="1213" spans="1:7" x14ac:dyDescent="0.35">
      <c r="A1213" s="46"/>
      <c r="B1213" s="47"/>
      <c r="C1213" s="267"/>
      <c r="D1213" s="47"/>
      <c r="E1213" s="267"/>
      <c r="F1213" s="47"/>
    </row>
    <row r="1214" spans="1:7" x14ac:dyDescent="0.35">
      <c r="A1214" s="46"/>
      <c r="B1214" s="47"/>
      <c r="C1214" s="267"/>
      <c r="D1214" s="47"/>
      <c r="E1214" s="267"/>
      <c r="F1214" s="47"/>
    </row>
    <row r="1215" spans="1:7" x14ac:dyDescent="0.35">
      <c r="A1215" s="46"/>
      <c r="B1215" s="47"/>
      <c r="C1215" s="267"/>
      <c r="D1215" s="47"/>
      <c r="E1215" s="267"/>
      <c r="F1215" s="47"/>
    </row>
    <row r="1216" spans="1:7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95" activePane="bottomLeft" state="frozen"/>
      <selection pane="bottomLeft" activeCell="E1205" sqref="E1205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1" t="s">
        <v>749</v>
      </c>
      <c r="B1" s="391"/>
      <c r="C1" s="391"/>
      <c r="D1" s="391"/>
      <c r="E1" s="391"/>
      <c r="F1" s="391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89" t="s">
        <v>659</v>
      </c>
      <c r="C3" s="390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04" si="37">+IF(F1203=0,"",C1203/F1203)</f>
        <v>2683.427583474408</v>
      </c>
      <c r="C1203" s="47">
        <v>18625</v>
      </c>
      <c r="D1203" s="47">
        <f t="shared" ref="D1203:D1204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/>
      <c r="C1205" s="47"/>
      <c r="D1205" s="47"/>
      <c r="E1205" s="47"/>
      <c r="F1205" s="62"/>
    </row>
    <row r="1206" spans="1:7" x14ac:dyDescent="0.35">
      <c r="A1206" s="225">
        <v>43433</v>
      </c>
      <c r="B1206" s="47"/>
      <c r="C1206" s="47"/>
      <c r="D1206" s="47"/>
      <c r="E1206" s="47"/>
      <c r="F1206" s="62"/>
    </row>
    <row r="1207" spans="1:7" x14ac:dyDescent="0.35">
      <c r="A1207" s="225">
        <v>43434</v>
      </c>
      <c r="B1207" s="47"/>
      <c r="C1207" s="47"/>
      <c r="D1207" s="47"/>
      <c r="E1207" s="47"/>
      <c r="F1207" s="62"/>
    </row>
    <row r="1208" spans="1:7" x14ac:dyDescent="0.35">
      <c r="A1208" s="201"/>
      <c r="B1208" s="47"/>
      <c r="C1208" s="47"/>
      <c r="D1208" s="47"/>
      <c r="E1208" s="47"/>
      <c r="F1208" s="62"/>
    </row>
    <row r="1209" spans="1:7" x14ac:dyDescent="0.35">
      <c r="A1209" s="201"/>
      <c r="B1209" s="47"/>
      <c r="C1209" s="47"/>
      <c r="D1209" s="47"/>
      <c r="E1209" s="47"/>
      <c r="F1209" s="62"/>
    </row>
    <row r="1210" spans="1:7" x14ac:dyDescent="0.35">
      <c r="A1210" s="201"/>
      <c r="B1210" s="47"/>
      <c r="C1210" s="47"/>
      <c r="D1210" s="47"/>
      <c r="E1210" s="47"/>
      <c r="F1210" s="62"/>
    </row>
    <row r="1211" spans="1:7" x14ac:dyDescent="0.35">
      <c r="A1211" s="201"/>
      <c r="B1211" s="47"/>
      <c r="C1211" s="47"/>
      <c r="D1211" s="47"/>
      <c r="E1211" s="47"/>
      <c r="F1211" s="62"/>
    </row>
    <row r="1212" spans="1:7" x14ac:dyDescent="0.35">
      <c r="A1212" s="201"/>
      <c r="B1212" s="47"/>
      <c r="C1212" s="47"/>
      <c r="D1212" s="47"/>
      <c r="E1212" s="47"/>
      <c r="F1212" s="62"/>
    </row>
    <row r="1213" spans="1:7" x14ac:dyDescent="0.35">
      <c r="A1213" s="201"/>
      <c r="B1213" s="47"/>
      <c r="C1213" s="47"/>
      <c r="D1213" s="47"/>
      <c r="E1213" s="47"/>
      <c r="F1213" s="62"/>
    </row>
    <row r="1214" spans="1:7" x14ac:dyDescent="0.35">
      <c r="A1214" s="201"/>
      <c r="B1214" s="47"/>
      <c r="C1214" s="47"/>
      <c r="D1214" s="47"/>
      <c r="E1214" s="47"/>
      <c r="F1214" s="62"/>
    </row>
    <row r="1215" spans="1:7" x14ac:dyDescent="0.35">
      <c r="A1215" s="201"/>
      <c r="B1215" s="47"/>
      <c r="C1215" s="47"/>
      <c r="D1215" s="47"/>
      <c r="E1215" s="47"/>
      <c r="F1215" s="62"/>
    </row>
    <row r="1216" spans="1:7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96" activePane="bottomLeft" state="frozen"/>
      <selection pane="bottomLeft" activeCell="E1205" sqref="E1205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2" t="s">
        <v>749</v>
      </c>
      <c r="B1" s="392"/>
      <c r="C1" s="392"/>
      <c r="D1" s="392"/>
      <c r="E1" s="392"/>
      <c r="F1" s="392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3" t="s">
        <v>752</v>
      </c>
      <c r="C3" s="394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05" si="40">+IF(F1204=0,"",C1204/F1204)</f>
        <v>502.68342758347438</v>
      </c>
      <c r="C1204" s="257">
        <v>3489</v>
      </c>
      <c r="D1204" s="20">
        <f t="shared" ref="D1204:D1205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/>
      <c r="C1206" s="257"/>
      <c r="D1206" s="20"/>
      <c r="E1206" s="20"/>
      <c r="F1206" s="170">
        <f>USD_CNY!B993</f>
        <v>0</v>
      </c>
      <c r="G1206" s="184">
        <f t="shared" si="42"/>
        <v>-3479</v>
      </c>
    </row>
    <row r="1207" spans="1:7" x14ac:dyDescent="0.35">
      <c r="A1207" s="225">
        <v>43433</v>
      </c>
      <c r="B1207" s="20"/>
      <c r="C1207" s="257"/>
      <c r="D1207" s="20"/>
      <c r="E1207" s="20"/>
      <c r="F1207" s="170">
        <f>USD_CNY!B994</f>
        <v>0</v>
      </c>
      <c r="G1207" s="184">
        <f t="shared" si="42"/>
        <v>0</v>
      </c>
    </row>
    <row r="1208" spans="1:7" x14ac:dyDescent="0.35">
      <c r="A1208" s="225">
        <v>43434</v>
      </c>
      <c r="B1208" s="20"/>
      <c r="C1208" s="257"/>
      <c r="D1208" s="20"/>
      <c r="E1208" s="20"/>
      <c r="F1208" s="170">
        <f>USD_CNY!B995</f>
        <v>0</v>
      </c>
      <c r="G1208" s="184">
        <f t="shared" si="42"/>
        <v>0</v>
      </c>
    </row>
    <row r="1209" spans="1:7" x14ac:dyDescent="0.35">
      <c r="A1209" s="224"/>
      <c r="B1209" s="20"/>
      <c r="C1209" s="257"/>
      <c r="D1209" s="20"/>
      <c r="E1209" s="20"/>
      <c r="F1209" s="58"/>
    </row>
    <row r="1210" spans="1:7" x14ac:dyDescent="0.35">
      <c r="A1210" s="224"/>
      <c r="B1210" s="20"/>
      <c r="C1210" s="257"/>
      <c r="D1210" s="20"/>
      <c r="E1210" s="20"/>
      <c r="F1210" s="58"/>
    </row>
    <row r="1211" spans="1:7" x14ac:dyDescent="0.35">
      <c r="A1211" s="224"/>
      <c r="B1211" s="20"/>
      <c r="C1211" s="257"/>
      <c r="D1211" s="20"/>
      <c r="E1211" s="20"/>
      <c r="F1211" s="58"/>
    </row>
    <row r="1212" spans="1:7" x14ac:dyDescent="0.35">
      <c r="A1212" s="224"/>
      <c r="B1212" s="20"/>
      <c r="C1212" s="257"/>
      <c r="D1212" s="20"/>
      <c r="E1212" s="20"/>
      <c r="F1212" s="58"/>
    </row>
    <row r="1213" spans="1:7" x14ac:dyDescent="0.35">
      <c r="A1213" s="224"/>
      <c r="B1213" s="20"/>
      <c r="C1213" s="257"/>
      <c r="D1213" s="20"/>
      <c r="E1213" s="20"/>
      <c r="F1213" s="58"/>
    </row>
    <row r="1214" spans="1:7" x14ac:dyDescent="0.35">
      <c r="A1214" s="224"/>
      <c r="B1214" s="20"/>
      <c r="C1214" s="257"/>
      <c r="D1214" s="20"/>
      <c r="E1214" s="20"/>
      <c r="F1214" s="58"/>
    </row>
    <row r="1215" spans="1:7" x14ac:dyDescent="0.35">
      <c r="A1215" s="224"/>
      <c r="B1215" s="20"/>
      <c r="C1215" s="257"/>
      <c r="D1215" s="20"/>
      <c r="E1215" s="20"/>
      <c r="F1215" s="58"/>
    </row>
    <row r="1216" spans="1:7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93" activePane="bottomLeft" state="frozen"/>
      <selection pane="bottomLeft" activeCell="E1203" sqref="E1203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5" t="s">
        <v>749</v>
      </c>
      <c r="B1" s="395"/>
      <c r="C1" s="395"/>
      <c r="D1" s="395"/>
      <c r="E1" s="395"/>
      <c r="F1" s="395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2566.5769065731079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2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>+B1202/1.17</f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8">+C1202-C1201</f>
        <v>-460</v>
      </c>
    </row>
    <row r="1203" spans="1:7" x14ac:dyDescent="0.35">
      <c r="A1203" s="225">
        <v>43432</v>
      </c>
      <c r="B1203" s="20"/>
      <c r="C1203" s="257"/>
      <c r="D1203" s="20"/>
      <c r="E1203" s="257"/>
      <c r="F1203" s="170">
        <f>USD_CNY!B993</f>
        <v>0</v>
      </c>
      <c r="G1203" s="184">
        <f t="shared" si="38"/>
        <v>-20870</v>
      </c>
    </row>
    <row r="1204" spans="1:7" x14ac:dyDescent="0.35">
      <c r="A1204" s="225">
        <v>43433</v>
      </c>
      <c r="B1204" s="20"/>
      <c r="C1204" s="257"/>
      <c r="D1204" s="20"/>
      <c r="E1204" s="257"/>
      <c r="F1204" s="170">
        <f>USD_CNY!B994</f>
        <v>0</v>
      </c>
      <c r="G1204" s="184">
        <f t="shared" si="38"/>
        <v>0</v>
      </c>
    </row>
    <row r="1205" spans="1:7" x14ac:dyDescent="0.35">
      <c r="A1205" s="225"/>
      <c r="B1205" s="20"/>
      <c r="C1205" s="257"/>
      <c r="D1205" s="20"/>
      <c r="E1205" s="257"/>
      <c r="F1205" s="170"/>
    </row>
    <row r="1206" spans="1:7" x14ac:dyDescent="0.35">
      <c r="A1206" s="225"/>
      <c r="B1206" s="20"/>
      <c r="C1206" s="257"/>
      <c r="D1206" s="20"/>
      <c r="E1206" s="257"/>
      <c r="F1206" s="170"/>
    </row>
    <row r="1207" spans="1:7" x14ac:dyDescent="0.35">
      <c r="A1207" s="225"/>
      <c r="B1207" s="20"/>
      <c r="C1207" s="257"/>
      <c r="D1207" s="20"/>
      <c r="E1207" s="257"/>
      <c r="F1207" s="170"/>
    </row>
    <row r="1208" spans="1:7" x14ac:dyDescent="0.35">
      <c r="A1208" s="225"/>
      <c r="B1208" s="20"/>
      <c r="C1208" s="257"/>
      <c r="D1208" s="20"/>
      <c r="E1208" s="257"/>
      <c r="F1208" s="170"/>
    </row>
    <row r="1209" spans="1:7" x14ac:dyDescent="0.35">
      <c r="A1209" s="225"/>
      <c r="B1209" s="20"/>
      <c r="C1209" s="257"/>
      <c r="D1209" s="20"/>
      <c r="E1209" s="257"/>
      <c r="F1209" s="170"/>
    </row>
    <row r="1210" spans="1:7" x14ac:dyDescent="0.35">
      <c r="A1210" s="225"/>
      <c r="B1210" s="20"/>
      <c r="C1210" s="257"/>
      <c r="D1210" s="20"/>
      <c r="E1210" s="257"/>
      <c r="F1210" s="170"/>
    </row>
    <row r="1211" spans="1:7" x14ac:dyDescent="0.35">
      <c r="A1211" s="225"/>
      <c r="B1211" s="20"/>
      <c r="C1211" s="257"/>
      <c r="D1211" s="20"/>
      <c r="E1211" s="257"/>
      <c r="F1211" s="170"/>
    </row>
    <row r="1212" spans="1:7" x14ac:dyDescent="0.35">
      <c r="A1212" s="225"/>
      <c r="B1212" s="20"/>
      <c r="C1212" s="257"/>
      <c r="D1212" s="20"/>
      <c r="E1212" s="257"/>
      <c r="F1212" s="170"/>
    </row>
    <row r="1213" spans="1:7" x14ac:dyDescent="0.35">
      <c r="A1213" s="225"/>
      <c r="B1213" s="20"/>
      <c r="C1213" s="257"/>
      <c r="D1213" s="20"/>
      <c r="E1213" s="257"/>
      <c r="F1213" s="170"/>
    </row>
    <row r="1214" spans="1:7" x14ac:dyDescent="0.35">
      <c r="A1214" s="225"/>
      <c r="B1214" s="20"/>
      <c r="C1214" s="257"/>
      <c r="D1214" s="20"/>
      <c r="E1214" s="257"/>
      <c r="F1214" s="170"/>
    </row>
    <row r="1215" spans="1:7" x14ac:dyDescent="0.35">
      <c r="A1215" s="225"/>
      <c r="B1215" s="20"/>
      <c r="C1215" s="257"/>
      <c r="D1215" s="20"/>
      <c r="E1215" s="257"/>
      <c r="F1215" s="170"/>
    </row>
    <row r="1216" spans="1:7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40" activePane="bottomLeft" state="frozen"/>
      <selection pane="bottomLeft" activeCell="E750" sqref="E75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49" si="28">+IF(F731=0,"",C731/F731)</f>
        <v>14764.542141360806</v>
      </c>
      <c r="C731" s="288">
        <v>102900</v>
      </c>
      <c r="D731" s="110">
        <f t="shared" ref="D731:D749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/>
      <c r="C750" s="288"/>
      <c r="D750" s="110"/>
      <c r="E750" s="288"/>
      <c r="F750" s="177">
        <f>USD_CNY!B993</f>
        <v>0</v>
      </c>
      <c r="G750" s="106">
        <f t="shared" si="31"/>
        <v>-94525</v>
      </c>
    </row>
    <row r="751" spans="1:7" x14ac:dyDescent="0.3">
      <c r="A751" s="350">
        <v>43433</v>
      </c>
      <c r="B751" s="110"/>
      <c r="C751" s="288"/>
      <c r="D751" s="110"/>
      <c r="E751" s="288"/>
      <c r="F751" s="177">
        <f>USD_CNY!B994</f>
        <v>0</v>
      </c>
      <c r="G751" s="106">
        <f t="shared" si="31"/>
        <v>0</v>
      </c>
    </row>
    <row r="752" spans="1:7" x14ac:dyDescent="0.3">
      <c r="A752" s="251"/>
      <c r="B752" s="110"/>
      <c r="C752" s="288"/>
      <c r="D752" s="110"/>
      <c r="E752" s="288"/>
      <c r="F752" s="177"/>
    </row>
    <row r="753" spans="1:6" x14ac:dyDescent="0.3">
      <c r="A753" s="253"/>
      <c r="B753" s="117"/>
      <c r="C753" s="289"/>
      <c r="D753" s="117"/>
      <c r="E753" s="289"/>
      <c r="F753" s="1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ref="B22:B60" si="3">+IF(F22=0,"",C22/F22)</f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3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3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3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3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3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3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3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3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3"/>
        <v/>
      </c>
      <c r="C31" s="284"/>
      <c r="D31" s="111">
        <f t="shared" si="2"/>
        <v>0</v>
      </c>
      <c r="E31" s="284"/>
      <c r="F31" s="175"/>
      <c r="G31" s="106">
        <f t="shared" ref="G31:G71" si="4">+C31-C30</f>
        <v>0</v>
      </c>
    </row>
    <row r="32" spans="1:7" x14ac:dyDescent="0.3">
      <c r="A32" s="252"/>
      <c r="B32" s="111" t="str">
        <f t="shared" si="3"/>
        <v/>
      </c>
      <c r="C32" s="284"/>
      <c r="D32" s="111">
        <f t="shared" si="2"/>
        <v>0</v>
      </c>
      <c r="E32" s="284"/>
      <c r="F32" s="175"/>
      <c r="G32" s="106">
        <f t="shared" si="4"/>
        <v>0</v>
      </c>
    </row>
    <row r="33" spans="1:7" x14ac:dyDescent="0.3">
      <c r="A33" s="252"/>
      <c r="B33" s="111" t="str">
        <f t="shared" si="3"/>
        <v/>
      </c>
      <c r="C33" s="284"/>
      <c r="D33" s="111">
        <f t="shared" si="2"/>
        <v>0</v>
      </c>
      <c r="E33" s="284"/>
      <c r="F33" s="175"/>
      <c r="G33" s="106">
        <f t="shared" si="4"/>
        <v>0</v>
      </c>
    </row>
    <row r="34" spans="1:7" x14ac:dyDescent="0.3">
      <c r="A34" s="252"/>
      <c r="B34" s="111" t="str">
        <f t="shared" si="3"/>
        <v/>
      </c>
      <c r="C34" s="284"/>
      <c r="D34" s="111">
        <f t="shared" si="2"/>
        <v>0</v>
      </c>
      <c r="E34" s="284"/>
      <c r="F34" s="175"/>
      <c r="G34" s="106">
        <f t="shared" si="4"/>
        <v>0</v>
      </c>
    </row>
    <row r="35" spans="1:7" x14ac:dyDescent="0.3">
      <c r="A35" s="252"/>
      <c r="B35" s="111" t="str">
        <f t="shared" si="3"/>
        <v/>
      </c>
      <c r="C35" s="284"/>
      <c r="D35" s="111">
        <f t="shared" si="2"/>
        <v>0</v>
      </c>
      <c r="E35" s="284"/>
      <c r="F35" s="175"/>
      <c r="G35" s="106">
        <f t="shared" si="4"/>
        <v>0</v>
      </c>
    </row>
    <row r="36" spans="1:7" x14ac:dyDescent="0.3">
      <c r="A36" s="252"/>
      <c r="B36" s="111" t="str">
        <f t="shared" si="3"/>
        <v/>
      </c>
      <c r="C36" s="284"/>
      <c r="D36" s="111">
        <f t="shared" si="2"/>
        <v>0</v>
      </c>
      <c r="E36" s="284"/>
      <c r="F36" s="175"/>
      <c r="G36" s="106">
        <f t="shared" si="4"/>
        <v>0</v>
      </c>
    </row>
    <row r="37" spans="1:7" x14ac:dyDescent="0.3">
      <c r="A37" s="252"/>
      <c r="B37" s="110" t="str">
        <f t="shared" si="3"/>
        <v/>
      </c>
      <c r="C37" s="288"/>
      <c r="D37" s="111">
        <f t="shared" si="2"/>
        <v>0</v>
      </c>
      <c r="E37" s="288"/>
      <c r="F37" s="175"/>
      <c r="G37" s="106">
        <f t="shared" si="4"/>
        <v>0</v>
      </c>
    </row>
    <row r="38" spans="1:7" x14ac:dyDescent="0.3">
      <c r="A38" s="252"/>
      <c r="B38" s="110" t="str">
        <f t="shared" si="3"/>
        <v/>
      </c>
      <c r="C38" s="288"/>
      <c r="D38" s="111">
        <f t="shared" si="2"/>
        <v>0</v>
      </c>
      <c r="E38" s="288"/>
      <c r="F38" s="175"/>
      <c r="G38" s="106">
        <f t="shared" si="4"/>
        <v>0</v>
      </c>
    </row>
    <row r="39" spans="1:7" x14ac:dyDescent="0.3">
      <c r="A39" s="252"/>
      <c r="B39" s="110" t="str">
        <f t="shared" si="3"/>
        <v/>
      </c>
      <c r="C39" s="288"/>
      <c r="D39" s="111">
        <f t="shared" si="2"/>
        <v>0</v>
      </c>
      <c r="E39" s="288"/>
      <c r="F39" s="175"/>
      <c r="G39" s="106">
        <f t="shared" si="4"/>
        <v>0</v>
      </c>
    </row>
    <row r="40" spans="1:7" x14ac:dyDescent="0.3">
      <c r="A40" s="252"/>
      <c r="B40" s="110" t="str">
        <f t="shared" si="3"/>
        <v/>
      </c>
      <c r="C40" s="288"/>
      <c r="D40" s="111">
        <f t="shared" si="2"/>
        <v>0</v>
      </c>
      <c r="E40" s="288"/>
      <c r="F40" s="175"/>
      <c r="G40" s="106">
        <f t="shared" si="4"/>
        <v>0</v>
      </c>
    </row>
    <row r="41" spans="1:7" x14ac:dyDescent="0.3">
      <c r="A41" s="252"/>
      <c r="B41" s="110" t="str">
        <f t="shared" si="3"/>
        <v/>
      </c>
      <c r="C41" s="288"/>
      <c r="D41" s="111">
        <f t="shared" si="2"/>
        <v>0</v>
      </c>
      <c r="E41" s="288"/>
      <c r="F41" s="175"/>
      <c r="G41" s="106">
        <f t="shared" si="4"/>
        <v>0</v>
      </c>
    </row>
    <row r="42" spans="1:7" x14ac:dyDescent="0.3">
      <c r="A42" s="252"/>
      <c r="B42" s="110" t="str">
        <f t="shared" si="3"/>
        <v/>
      </c>
      <c r="C42" s="288"/>
      <c r="D42" s="111">
        <f t="shared" si="2"/>
        <v>0</v>
      </c>
      <c r="E42" s="288"/>
      <c r="F42" s="175"/>
      <c r="G42" s="106">
        <f t="shared" si="4"/>
        <v>0</v>
      </c>
    </row>
    <row r="43" spans="1:7" x14ac:dyDescent="0.3">
      <c r="A43" s="252"/>
      <c r="B43" s="110" t="str">
        <f t="shared" si="3"/>
        <v/>
      </c>
      <c r="C43" s="288"/>
      <c r="D43" s="111">
        <f t="shared" si="2"/>
        <v>0</v>
      </c>
      <c r="E43" s="288"/>
      <c r="F43" s="175"/>
      <c r="G43" s="106">
        <f t="shared" si="4"/>
        <v>0</v>
      </c>
    </row>
    <row r="44" spans="1:7" x14ac:dyDescent="0.3">
      <c r="A44" s="252"/>
      <c r="B44" s="110" t="str">
        <f t="shared" si="3"/>
        <v/>
      </c>
      <c r="C44" s="288"/>
      <c r="D44" s="111">
        <f t="shared" si="2"/>
        <v>0</v>
      </c>
      <c r="E44" s="288"/>
      <c r="F44" s="175"/>
      <c r="G44" s="106">
        <f t="shared" si="4"/>
        <v>0</v>
      </c>
    </row>
    <row r="45" spans="1:7" x14ac:dyDescent="0.3">
      <c r="A45" s="252"/>
      <c r="B45" s="110" t="str">
        <f t="shared" si="3"/>
        <v/>
      </c>
      <c r="C45" s="288"/>
      <c r="D45" s="111">
        <f t="shared" si="2"/>
        <v>0</v>
      </c>
      <c r="E45" s="288"/>
      <c r="F45" s="175"/>
      <c r="G45" s="106">
        <f t="shared" si="4"/>
        <v>0</v>
      </c>
    </row>
    <row r="46" spans="1:7" x14ac:dyDescent="0.3">
      <c r="A46" s="252"/>
      <c r="B46" s="110" t="str">
        <f t="shared" si="3"/>
        <v/>
      </c>
      <c r="C46" s="288"/>
      <c r="D46" s="111">
        <f t="shared" si="2"/>
        <v>0</v>
      </c>
      <c r="E46" s="288"/>
      <c r="F46" s="175"/>
      <c r="G46" s="106">
        <f t="shared" si="4"/>
        <v>0</v>
      </c>
    </row>
    <row r="47" spans="1:7" x14ac:dyDescent="0.3">
      <c r="A47" s="252"/>
      <c r="B47" s="110" t="str">
        <f t="shared" si="3"/>
        <v/>
      </c>
      <c r="C47" s="288"/>
      <c r="D47" s="111">
        <f t="shared" si="2"/>
        <v>0</v>
      </c>
      <c r="E47" s="288"/>
      <c r="F47" s="175"/>
      <c r="G47" s="106">
        <f t="shared" si="4"/>
        <v>0</v>
      </c>
    </row>
    <row r="48" spans="1:7" x14ac:dyDescent="0.3">
      <c r="A48" s="252"/>
      <c r="B48" s="110" t="str">
        <f t="shared" si="3"/>
        <v/>
      </c>
      <c r="C48" s="288"/>
      <c r="D48" s="111">
        <f t="shared" si="2"/>
        <v>0</v>
      </c>
      <c r="E48" s="288"/>
      <c r="F48" s="175"/>
      <c r="G48" s="106">
        <f t="shared" si="4"/>
        <v>0</v>
      </c>
    </row>
    <row r="49" spans="1:7" x14ac:dyDescent="0.3">
      <c r="A49" s="252"/>
      <c r="B49" s="110" t="str">
        <f t="shared" si="3"/>
        <v/>
      </c>
      <c r="C49" s="288"/>
      <c r="D49" s="111">
        <f t="shared" si="2"/>
        <v>0</v>
      </c>
      <c r="E49" s="288"/>
      <c r="F49" s="175"/>
      <c r="G49" s="106">
        <f t="shared" si="4"/>
        <v>0</v>
      </c>
    </row>
    <row r="50" spans="1:7" x14ac:dyDescent="0.3">
      <c r="A50" s="252"/>
      <c r="B50" s="110" t="str">
        <f t="shared" si="3"/>
        <v/>
      </c>
      <c r="C50" s="288"/>
      <c r="D50" s="111">
        <f t="shared" si="2"/>
        <v>0</v>
      </c>
      <c r="E50" s="288"/>
      <c r="F50" s="175"/>
      <c r="G50" s="106">
        <f t="shared" si="4"/>
        <v>0</v>
      </c>
    </row>
    <row r="51" spans="1:7" x14ac:dyDescent="0.3">
      <c r="A51" s="252"/>
      <c r="B51" s="110" t="str">
        <f t="shared" si="3"/>
        <v/>
      </c>
      <c r="C51" s="288"/>
      <c r="D51" s="111">
        <f t="shared" si="2"/>
        <v>0</v>
      </c>
      <c r="E51" s="288"/>
      <c r="F51" s="175"/>
      <c r="G51" s="106">
        <f t="shared" si="4"/>
        <v>0</v>
      </c>
    </row>
    <row r="52" spans="1:7" x14ac:dyDescent="0.3">
      <c r="A52" s="252"/>
      <c r="B52" s="110" t="str">
        <f t="shared" si="3"/>
        <v/>
      </c>
      <c r="C52" s="288"/>
      <c r="D52" s="111">
        <f t="shared" si="2"/>
        <v>0</v>
      </c>
      <c r="E52" s="288"/>
      <c r="F52" s="175"/>
      <c r="G52" s="106">
        <f t="shared" si="4"/>
        <v>0</v>
      </c>
    </row>
    <row r="53" spans="1:7" x14ac:dyDescent="0.3">
      <c r="A53" s="252"/>
      <c r="B53" s="110" t="str">
        <f t="shared" si="3"/>
        <v/>
      </c>
      <c r="C53" s="288"/>
      <c r="D53" s="111">
        <f t="shared" si="2"/>
        <v>0</v>
      </c>
      <c r="E53" s="288"/>
      <c r="F53" s="175"/>
      <c r="G53" s="106">
        <f t="shared" si="4"/>
        <v>0</v>
      </c>
    </row>
    <row r="54" spans="1:7" x14ac:dyDescent="0.3">
      <c r="A54" s="252"/>
      <c r="B54" s="110" t="str">
        <f t="shared" si="3"/>
        <v/>
      </c>
      <c r="C54" s="288"/>
      <c r="D54" s="111">
        <f t="shared" si="2"/>
        <v>0</v>
      </c>
      <c r="E54" s="288"/>
      <c r="F54" s="175"/>
      <c r="G54" s="106">
        <f t="shared" si="4"/>
        <v>0</v>
      </c>
    </row>
    <row r="55" spans="1:7" x14ac:dyDescent="0.3">
      <c r="A55" s="252"/>
      <c r="B55" s="110" t="str">
        <f t="shared" si="3"/>
        <v/>
      </c>
      <c r="C55" s="288"/>
      <c r="D55" s="111">
        <f t="shared" si="2"/>
        <v>0</v>
      </c>
      <c r="E55" s="288"/>
      <c r="F55" s="175"/>
      <c r="G55" s="106">
        <f t="shared" si="4"/>
        <v>0</v>
      </c>
    </row>
    <row r="56" spans="1:7" x14ac:dyDescent="0.3">
      <c r="A56" s="252"/>
      <c r="B56" s="110" t="str">
        <f t="shared" si="3"/>
        <v/>
      </c>
      <c r="C56" s="288"/>
      <c r="D56" s="111">
        <f t="shared" si="2"/>
        <v>0</v>
      </c>
      <c r="E56" s="288"/>
      <c r="F56" s="175"/>
      <c r="G56" s="106">
        <f t="shared" si="4"/>
        <v>0</v>
      </c>
    </row>
    <row r="57" spans="1:7" x14ac:dyDescent="0.3">
      <c r="A57" s="252"/>
      <c r="B57" s="110" t="str">
        <f t="shared" si="3"/>
        <v/>
      </c>
      <c r="C57" s="288"/>
      <c r="D57" s="111">
        <f t="shared" si="2"/>
        <v>0</v>
      </c>
      <c r="E57" s="288"/>
      <c r="F57" s="175"/>
      <c r="G57" s="106">
        <f t="shared" si="4"/>
        <v>0</v>
      </c>
    </row>
    <row r="58" spans="1:7" x14ac:dyDescent="0.3">
      <c r="A58" s="252"/>
      <c r="B58" s="110" t="str">
        <f t="shared" si="3"/>
        <v/>
      </c>
      <c r="C58" s="288"/>
      <c r="D58" s="111">
        <f t="shared" si="2"/>
        <v>0</v>
      </c>
      <c r="E58" s="288"/>
      <c r="F58" s="175"/>
      <c r="G58" s="106">
        <f t="shared" si="4"/>
        <v>0</v>
      </c>
    </row>
    <row r="59" spans="1:7" x14ac:dyDescent="0.3">
      <c r="A59" s="252"/>
      <c r="B59" s="110" t="str">
        <f t="shared" si="3"/>
        <v/>
      </c>
      <c r="C59" s="288"/>
      <c r="D59" s="111">
        <f t="shared" si="2"/>
        <v>0</v>
      </c>
      <c r="E59" s="288"/>
      <c r="F59" s="175"/>
      <c r="G59" s="106">
        <f t="shared" si="4"/>
        <v>0</v>
      </c>
    </row>
    <row r="60" spans="1:7" x14ac:dyDescent="0.3">
      <c r="A60" s="252"/>
      <c r="B60" s="110" t="str">
        <f t="shared" si="3"/>
        <v/>
      </c>
      <c r="C60" s="288"/>
      <c r="D60" s="111">
        <f t="shared" si="2"/>
        <v>0</v>
      </c>
      <c r="E60" s="288"/>
      <c r="F60" s="175"/>
      <c r="G60" s="106">
        <f t="shared" si="4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4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4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4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4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4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4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4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4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4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4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4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5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5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5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5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5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5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5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5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5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5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5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5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5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5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5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5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5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5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5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5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5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5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5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5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5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5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5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5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5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5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5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5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5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5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5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5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5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5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5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5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5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5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5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5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5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5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5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5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5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5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5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5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5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5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5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5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5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5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5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5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5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5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5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5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6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6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6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6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6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6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6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6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6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6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6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6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6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6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6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6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6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6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6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6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6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6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6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7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7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7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7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7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7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7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7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1008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3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3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3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3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3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3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3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3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3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3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3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3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3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3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3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3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3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3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3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3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3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3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3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3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3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3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3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3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3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3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3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3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3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3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3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3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3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3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3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3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3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3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3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3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3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3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3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3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3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3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3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3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3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3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3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3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3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3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3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3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3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3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3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3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4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4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4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4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4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4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4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4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4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4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4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4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4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4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4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4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4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4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4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4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4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4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4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5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5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5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5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5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5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5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5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6"/>
  <sheetViews>
    <sheetView workbookViewId="0">
      <pane xSplit="1" ySplit="5" topLeftCell="B66" activePane="bottomRight" state="frozen"/>
      <selection pane="topRight" activeCell="B1" sqref="B1"/>
      <selection pane="bottomLeft" activeCell="A6" sqref="A6"/>
      <selection pane="bottomRight" activeCell="E73" sqref="E73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73" si="13">+IF(F55=0,"",C55/F55)</f>
        <v>342.49720205469623</v>
      </c>
      <c r="C55" s="371">
        <v>2387</v>
      </c>
      <c r="D55" s="357">
        <f t="shared" ref="D55:D73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1">
        <f t="shared" si="13"/>
        <v>324.23675115207374</v>
      </c>
      <c r="C69" s="1">
        <v>2251.5</v>
      </c>
      <c r="D69" s="1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1">
        <f t="shared" si="13"/>
        <v>327.37054705265376</v>
      </c>
      <c r="C70" s="371">
        <v>2266</v>
      </c>
      <c r="D70" s="1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1">
        <f t="shared" si="13"/>
        <v>327.37054705265376</v>
      </c>
      <c r="C71" s="371">
        <v>2266</v>
      </c>
      <c r="D71" s="1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1">
        <f t="shared" si="13"/>
        <v>308.46810503187692</v>
      </c>
      <c r="C72" s="371">
        <v>2141</v>
      </c>
      <c r="D72" s="1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1">
        <f t="shared" si="13"/>
        <v>298.85064086699782</v>
      </c>
      <c r="C73" s="360">
        <v>2077</v>
      </c>
      <c r="D73" s="1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F74" s="1">
        <f>USD_CNY!B993</f>
        <v>0</v>
      </c>
      <c r="G74" s="361">
        <f t="shared" si="23"/>
        <v>-2077</v>
      </c>
    </row>
    <row r="75" spans="1:7" x14ac:dyDescent="0.3">
      <c r="A75" s="350">
        <v>43433</v>
      </c>
      <c r="F75" s="1">
        <f>USD_CNY!B994</f>
        <v>0</v>
      </c>
      <c r="G75" s="361">
        <f t="shared" si="23"/>
        <v>0</v>
      </c>
    </row>
    <row r="76" spans="1:7" x14ac:dyDescent="0.3">
      <c r="A76" s="350">
        <v>43434</v>
      </c>
      <c r="F76" s="1">
        <f>USD_CNY!B995</f>
        <v>0</v>
      </c>
      <c r="G76" s="361">
        <f t="shared" si="23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2018-11-27T06:52:34Z</dcterms:modified>
</cp:coreProperties>
</file>