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D746" i="7"/>
  <c r="B745" i="7"/>
  <c r="B746" i="7"/>
  <c r="F745" i="7"/>
  <c r="F746" i="7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D1203" i="2"/>
  <c r="B1202" i="2"/>
  <c r="B1203" i="2"/>
  <c r="F1202" i="2"/>
  <c r="G1202" i="2"/>
  <c r="F1203" i="2"/>
  <c r="G1203" i="2"/>
  <c r="E1200" i="4" l="1"/>
  <c r="D67" i="16"/>
  <c r="B67" i="16"/>
  <c r="F67" i="16"/>
  <c r="G67" i="16"/>
  <c r="F66" i="16"/>
  <c r="C66" i="16"/>
  <c r="D68" i="15"/>
  <c r="B68" i="15"/>
  <c r="F68" i="15"/>
  <c r="F67" i="15"/>
  <c r="G68" i="15"/>
  <c r="C67" i="15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D14" i="14"/>
  <c r="D15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 s="1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E9" i="1" l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<sst xmlns="http://schemas.openxmlformats.org/spreadsheetml/2006/main" count="4530" uniqueCount="1031">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</sst>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9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Cu!$A$760:$A$1201</c:f>
              <c:numCache>
                <c:formatCode>yyyy\.mm\.dd</c:formatCode>
                <c:ptCount val="223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</c:numCache>
            </c:numRef>
          </c:cat>
          <c:val>
            <c:numRef>
              <c:f>Cu!$B$979:$B$1201</c:f>
              <c:numCache>
                <c:formatCode>_(* #,##0.00_);_(* \(#,##0.00\);_(* "-"??_);_(@_)</c:formatCode>
                <c:ptCount val="223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33728"/>
        <c:axId val="143835520"/>
      </c:areaChart>
      <c:dateAx>
        <c:axId val="1438337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3835520"/>
        <c:crosses val="autoZero"/>
        <c:auto val="1"/>
        <c:lblOffset val="100"/>
        <c:baseTimeUnit val="days"/>
      </c:dateAx>
      <c:valAx>
        <c:axId val="1438355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8337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Ni!$A$6:$A$744</c:f>
              <c:numCache>
                <c:formatCode>yyyy\.mm\.dd</c:formatCode>
                <c:ptCount val="19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</c:numCache>
            </c:numRef>
          </c:cat>
          <c:val>
            <c:numRef>
              <c:f>Ni!$B$6:$B$744</c:f>
              <c:numCache>
                <c:formatCode>_(* #,##0.00_);_(* \(#,##0.00\);_(* "-"??_);_(@_)</c:formatCode>
                <c:ptCount val="19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75712"/>
        <c:axId val="146375808"/>
      </c:areaChart>
      <c:dateAx>
        <c:axId val="1462757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75808"/>
        <c:crosses val="autoZero"/>
        <c:auto val="1"/>
        <c:lblOffset val="100"/>
        <c:baseTimeUnit val="days"/>
      </c:dateAx>
      <c:valAx>
        <c:axId val="146375808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2757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Coke!$A$6:$A$68</c:f>
              <c:numCache>
                <c:formatCode>yyyy\.mm\.dd</c:formatCode>
                <c:ptCount val="63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</c:numCache>
            </c:numRef>
          </c:cat>
          <c:val>
            <c:numRef>
              <c:f>Coke!$B$6:$B$68</c:f>
              <c:numCache>
                <c:formatCode>0.00</c:formatCode>
                <c:ptCount val="63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07808"/>
        <c:axId val="146409344"/>
      </c:areaChart>
      <c:dateAx>
        <c:axId val="14640780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409344"/>
        <c:crosses val="autoZero"/>
        <c:auto val="1"/>
        <c:lblOffset val="100"/>
        <c:baseTimeUnit val="days"/>
      </c:dateAx>
      <c:valAx>
        <c:axId val="146409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4078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Steel!$A$6:$A$67</c:f>
              <c:numCache>
                <c:formatCode>yyyy\.mm\.dd</c:formatCode>
                <c:ptCount val="6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</c:numCache>
            </c:numRef>
          </c:cat>
          <c:val>
            <c:numRef>
              <c:f>Steel!$B$6:$B$67</c:f>
              <c:numCache>
                <c:formatCode>0.00</c:formatCode>
                <c:ptCount val="6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33152"/>
        <c:axId val="146434688"/>
      </c:areaChart>
      <c:dateAx>
        <c:axId val="1464331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434688"/>
        <c:crosses val="autoZero"/>
        <c:auto val="1"/>
        <c:lblOffset val="100"/>
        <c:baseTimeUnit val="days"/>
      </c:dateAx>
      <c:valAx>
        <c:axId val="1464346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4331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67072"/>
        <c:axId val="146546688"/>
      </c:areaChart>
      <c:dateAx>
        <c:axId val="1464670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546688"/>
        <c:crosses val="autoZero"/>
        <c:auto val="1"/>
        <c:lblOffset val="100"/>
        <c:baseTimeUnit val="days"/>
      </c:dateAx>
      <c:valAx>
        <c:axId val="1465466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4670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53856"/>
        <c:axId val="146563840"/>
      </c:areaChart>
      <c:dateAx>
        <c:axId val="14655385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563840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46563840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55385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51904"/>
        <c:axId val="143853440"/>
      </c:areaChart>
      <c:dateAx>
        <c:axId val="1438519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43853440"/>
        <c:crosses val="autoZero"/>
        <c:auto val="1"/>
        <c:lblOffset val="100"/>
        <c:baseTimeUnit val="days"/>
      </c:dateAx>
      <c:valAx>
        <c:axId val="143853440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3851904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65344"/>
        <c:axId val="143866880"/>
      </c:areaChart>
      <c:dateAx>
        <c:axId val="1438653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3866880"/>
        <c:crosses val="autoZero"/>
        <c:auto val="1"/>
        <c:lblOffset val="100"/>
        <c:baseTimeUnit val="days"/>
      </c:dateAx>
      <c:valAx>
        <c:axId val="1438668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386534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99264"/>
        <c:axId val="143901056"/>
      </c:areaChart>
      <c:dateAx>
        <c:axId val="1438992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3901056"/>
        <c:crosses val="autoZero"/>
        <c:auto val="1"/>
        <c:lblOffset val="100"/>
        <c:baseTimeUnit val="days"/>
      </c:dateAx>
      <c:valAx>
        <c:axId val="1439010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3899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24288"/>
        <c:axId val="146925824"/>
      </c:areaChart>
      <c:dateAx>
        <c:axId val="1469242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6925824"/>
        <c:crosses val="autoZero"/>
        <c:auto val="1"/>
        <c:lblOffset val="100"/>
        <c:baseTimeUnit val="days"/>
      </c:dateAx>
      <c:valAx>
        <c:axId val="146925824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6924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04672"/>
        <c:axId val="147406208"/>
      </c:lineChart>
      <c:dateAx>
        <c:axId val="1474046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7406208"/>
        <c:crosses val="autoZero"/>
        <c:auto val="1"/>
        <c:lblOffset val="100"/>
        <c:baseTimeUnit val="days"/>
      </c:dateAx>
      <c:valAx>
        <c:axId val="1474062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40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46784"/>
        <c:axId val="146293888"/>
      </c:areaChart>
      <c:dateAx>
        <c:axId val="14384678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29388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4629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84678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12256"/>
        <c:axId val="143713792"/>
      </c:areaChart>
      <c:dateAx>
        <c:axId val="1437122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3713792"/>
        <c:crosses val="autoZero"/>
        <c:auto val="1"/>
        <c:lblOffset val="100"/>
        <c:baseTimeUnit val="days"/>
      </c:dateAx>
      <c:valAx>
        <c:axId val="1437137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43712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58848"/>
        <c:axId val="147360384"/>
      </c:areaChart>
      <c:dateAx>
        <c:axId val="1473588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7360384"/>
        <c:crosses val="autoZero"/>
        <c:auto val="1"/>
        <c:lblOffset val="100"/>
        <c:baseTimeUnit val="days"/>
      </c:dateAx>
      <c:valAx>
        <c:axId val="147360384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358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33728"/>
        <c:axId val="147849216"/>
      </c:barChart>
      <c:dateAx>
        <c:axId val="1474337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7849216"/>
        <c:crosses val="autoZero"/>
        <c:auto val="1"/>
        <c:lblOffset val="100"/>
        <c:baseTimeUnit val="days"/>
      </c:dateAx>
      <c:valAx>
        <c:axId val="1478492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43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136512"/>
        <c:axId val="147138048"/>
      </c:areaChart>
      <c:dateAx>
        <c:axId val="1471365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147138048"/>
        <c:crosses val="autoZero"/>
        <c:auto val="1"/>
        <c:lblOffset val="100"/>
        <c:baseTimeUnit val="days"/>
      </c:dateAx>
      <c:valAx>
        <c:axId val="147138048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136512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170432"/>
        <c:axId val="147171968"/>
      </c:areaChart>
      <c:dateAx>
        <c:axId val="1471704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7171968"/>
        <c:crosses val="autoZero"/>
        <c:auto val="1"/>
        <c:lblOffset val="100"/>
        <c:baseTimeUnit val="days"/>
      </c:dateAx>
      <c:valAx>
        <c:axId val="147171968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170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9184"/>
        <c:axId val="148190720"/>
      </c:lineChart>
      <c:catAx>
        <c:axId val="14818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8190720"/>
        <c:crosses val="autoZero"/>
        <c:auto val="1"/>
        <c:lblAlgn val="ctr"/>
        <c:lblOffset val="100"/>
        <c:noMultiLvlLbl val="0"/>
      </c:catAx>
      <c:valAx>
        <c:axId val="148190720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148189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02624"/>
        <c:axId val="148204160"/>
      </c:lineChart>
      <c:dateAx>
        <c:axId val="1482026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8204160"/>
        <c:crosses val="autoZero"/>
        <c:auto val="1"/>
        <c:lblOffset val="100"/>
        <c:baseTimeUnit val="days"/>
      </c:dateAx>
      <c:valAx>
        <c:axId val="1482041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4820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38912"/>
        <c:axId val="147640704"/>
      </c:areaChart>
      <c:dateAx>
        <c:axId val="1476389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7640704"/>
        <c:crosses val="autoZero"/>
        <c:auto val="1"/>
        <c:lblOffset val="100"/>
        <c:baseTimeUnit val="days"/>
      </c:dateAx>
      <c:valAx>
        <c:axId val="147640704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638912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226048"/>
        <c:axId val="148227584"/>
      </c:areaChart>
      <c:dateAx>
        <c:axId val="1482260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8227584"/>
        <c:crosses val="autoZero"/>
        <c:auto val="1"/>
        <c:lblOffset val="100"/>
        <c:baseTimeUnit val="days"/>
      </c:dateAx>
      <c:valAx>
        <c:axId val="14822758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8226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22688"/>
        <c:axId val="147524224"/>
      </c:lineChart>
      <c:dateAx>
        <c:axId val="1475226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7524224"/>
        <c:crosses val="autoZero"/>
        <c:auto val="1"/>
        <c:lblOffset val="100"/>
        <c:baseTimeUnit val="days"/>
      </c:dateAx>
      <c:valAx>
        <c:axId val="14752422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47522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Ag!$A$875:$A$1200</c:f>
              <c:numCache>
                <c:formatCode>yyyy\.mm\.dd</c:formatCode>
                <c:ptCount val="21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</c:numCache>
            </c:numRef>
          </c:cat>
          <c:val>
            <c:numRef>
              <c:f>Ag!$B$875:$B$1200</c:f>
              <c:numCache>
                <c:formatCode>_(* #,##0.00_);_(* \(#,##0.00\);_(* "-"??_);_(@_)</c:formatCode>
                <c:ptCount val="21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34080"/>
        <c:axId val="146335616"/>
      </c:areaChart>
      <c:dateAx>
        <c:axId val="1463340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35616"/>
        <c:crosses val="autoZero"/>
        <c:auto val="1"/>
        <c:lblOffset val="100"/>
        <c:baseTimeUnit val="days"/>
        <c:majorUnit val="7"/>
        <c:majorTimeUnit val="days"/>
      </c:dateAx>
      <c:valAx>
        <c:axId val="14633561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340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18144"/>
        <c:axId val="147719680"/>
      </c:areaChart>
      <c:dateAx>
        <c:axId val="1477181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47719680"/>
        <c:crosses val="autoZero"/>
        <c:auto val="1"/>
        <c:lblOffset val="100"/>
        <c:baseTimeUnit val="days"/>
      </c:dateAx>
      <c:valAx>
        <c:axId val="1477196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718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77792"/>
        <c:axId val="148070400"/>
      </c:areaChart>
      <c:dateAx>
        <c:axId val="1477777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8070400"/>
        <c:crosses val="autoZero"/>
        <c:auto val="1"/>
        <c:lblOffset val="100"/>
        <c:baseTimeUnit val="days"/>
      </c:dateAx>
      <c:valAx>
        <c:axId val="1480704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777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77952"/>
        <c:axId val="148096128"/>
      </c:lineChart>
      <c:dateAx>
        <c:axId val="1480779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8096128"/>
        <c:crosses val="autoZero"/>
        <c:auto val="1"/>
        <c:lblOffset val="100"/>
        <c:baseTimeUnit val="days"/>
      </c:dateAx>
      <c:valAx>
        <c:axId val="14809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07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2880"/>
        <c:axId val="148524416"/>
      </c:areaChart>
      <c:dateAx>
        <c:axId val="1485228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8524416"/>
        <c:crosses val="autoZero"/>
        <c:auto val="1"/>
        <c:lblOffset val="100"/>
        <c:baseTimeUnit val="days"/>
      </c:dateAx>
      <c:valAx>
        <c:axId val="148524416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148522880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15520"/>
        <c:axId val="148325504"/>
      </c:areaChart>
      <c:dateAx>
        <c:axId val="1483155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8325504"/>
        <c:crosses val="autoZero"/>
        <c:auto val="1"/>
        <c:lblOffset val="100"/>
        <c:baseTimeUnit val="days"/>
      </c:dateAx>
      <c:valAx>
        <c:axId val="148325504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48315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064320"/>
        <c:axId val="147065856"/>
      </c:areaChart>
      <c:dateAx>
        <c:axId val="1470643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47065856"/>
        <c:crosses val="autoZero"/>
        <c:auto val="1"/>
        <c:lblOffset val="100"/>
        <c:baseTimeUnit val="days"/>
      </c:dateAx>
      <c:valAx>
        <c:axId val="147065856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47064320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Zn!$A$760:$A$1197</c:f>
              <c:numCache>
                <c:formatCode>yyyy\.mm\.dd</c:formatCode>
                <c:ptCount val="21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</c:numCache>
            </c:numRef>
          </c:cat>
          <c:val>
            <c:numRef>
              <c:f>Zn!$B$760:$B$1197</c:f>
              <c:numCache>
                <c:formatCode>_(* #,##0.00_);_(* \(#,##0.00\);_(* "-"??_);_(@_)</c:formatCode>
                <c:ptCount val="21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39936"/>
        <c:axId val="146041472"/>
      </c:areaChart>
      <c:dateAx>
        <c:axId val="1460399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041472"/>
        <c:crosses val="autoZero"/>
        <c:auto val="1"/>
        <c:lblOffset val="100"/>
        <c:baseTimeUnit val="days"/>
      </c:dateAx>
      <c:valAx>
        <c:axId val="14604147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0399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USD_CNY!$A$910:$A$987</c:f>
              <c:numCache>
                <c:formatCode>yyyy\.mm\.dd</c:formatCode>
                <c:ptCount val="7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</c:numCache>
            </c:numRef>
          </c:cat>
          <c:val>
            <c:numRef>
              <c:f>USD_CNY!$B$910:$B$987</c:f>
              <c:numCache>
                <c:formatCode>_(* #,##0.00000_);_(* \(#,##0.00000\);_(* "-"??_);_(@_)</c:formatCode>
                <c:ptCount val="7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53472"/>
        <c:axId val="146155008"/>
      </c:areaChart>
      <c:dateAx>
        <c:axId val="1461534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155008"/>
        <c:crosses val="autoZero"/>
        <c:auto val="1"/>
        <c:lblOffset val="100"/>
        <c:baseTimeUnit val="days"/>
        <c:majorUnit val="7"/>
      </c:dateAx>
      <c:valAx>
        <c:axId val="146155008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1534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78816"/>
        <c:axId val="146180352"/>
      </c:areaChart>
      <c:catAx>
        <c:axId val="1461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180352"/>
        <c:crosses val="autoZero"/>
        <c:auto val="1"/>
        <c:lblAlgn val="ctr"/>
        <c:lblOffset val="100"/>
        <c:noMultiLvlLbl val="0"/>
      </c:catAx>
      <c:valAx>
        <c:axId val="146180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1788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Pb!$A$759:$A$1199</c:f>
              <c:numCache>
                <c:formatCode>yyyy\.mm\.dd</c:formatCode>
                <c:ptCount val="21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</c:numCache>
            </c:numRef>
          </c:cat>
          <c:val>
            <c:numRef>
              <c:f>Pb!$B$759:$B$1199</c:f>
              <c:numCache>
                <c:formatCode>_(* #,##0.00_);_(* \(#,##0.00\);_(* "-"??_);_(@_)</c:formatCode>
                <c:ptCount val="212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49280"/>
        <c:axId val="146191872"/>
      </c:areaChart>
      <c:dateAx>
        <c:axId val="1460492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19187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46191872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0492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41024"/>
        <c:axId val="146242560"/>
      </c:lineChart>
      <c:dateAx>
        <c:axId val="146241024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242560"/>
        <c:crosses val="autoZero"/>
        <c:auto val="1"/>
        <c:lblOffset val="100"/>
        <c:baseTimeUnit val="days"/>
      </c:dateAx>
      <c:valAx>
        <c:axId val="1462425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24102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54464"/>
        <c:axId val="146268544"/>
      </c:lineChart>
      <c:dateAx>
        <c:axId val="1462544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268544"/>
        <c:crosses val="autoZero"/>
        <c:auto val="1"/>
        <c:lblOffset val="100"/>
        <c:baseTimeUnit val="days"/>
      </c:dateAx>
      <c:valAx>
        <c:axId val="1462685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25446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4" t="s">
        <v>1019</v>
      </c>
      <c r="B1" s="384"/>
      <c r="C1" s="384"/>
      <c r="D1" s="384"/>
      <c r="E1" s="384"/>
      <c r="F1" s="384"/>
      <c r="G1" s="384"/>
      <c r="H1" s="384"/>
      <c r="I1" s="384"/>
      <c r="J1" s="157"/>
      <c r="K1" s="338"/>
      <c r="L1" s="197"/>
      <c r="M1" s="158"/>
    </row>
    <row r="2" spans="1:13" x14ac:dyDescent="0.3">
      <c r="A2" s="385" t="s">
        <v>21</v>
      </c>
      <c r="B2" s="385"/>
      <c r="C2" s="385"/>
      <c r="D2" s="385"/>
      <c r="E2" s="181">
        <v>43425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49355</v>
      </c>
      <c r="E5" s="328">
        <f>+IF(ISERROR(VLOOKUP($E$2,Cu!$A$5:$H$1643,7,0)),0,VLOOKUP($E$2,Cu!$A$5:$H$1643,7,0))</f>
        <v>-495</v>
      </c>
      <c r="F5" s="327" t="s">
        <v>3</v>
      </c>
      <c r="G5" s="326">
        <f>+IF(ISERROR(VLOOKUP($E$2,Cu!$A$5:$H$1643,2,0)),0,VLOOKUP($E$2,Cu!$A$5:$H$1643,2,0))</f>
        <v>7107.574884792627</v>
      </c>
      <c r="H5" s="326">
        <f>+IF(ISERROR(VLOOKUP($E$2,Cu!$A$5:$H$1643,4,0)),0,VLOOKUP($E$2,Cu!$A$5:$H$1643,4,0))</f>
        <v>6074.8503288825877</v>
      </c>
      <c r="I5" s="326">
        <f>+IF(ISERROR(VLOOKUP($E$2,Cu!$A$5:$H$1643,5,0)),0,VLOOKUP($E$2,Cu!$A$5:$H$1643,5,0))</f>
        <v>6262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18500</v>
      </c>
      <c r="E6" s="328">
        <f>+IF(ISERROR(VLOOKUP($E$2,Pb!$A$5:$H$1988,7,0)),0,VLOOKUP($E$2,Pb!$A$5:$H$1988,7,0))</f>
        <v>-75</v>
      </c>
      <c r="F6" s="327" t="s">
        <v>3</v>
      </c>
      <c r="G6" s="326">
        <f>+IF(ISERROR(VLOOKUP($E$2,Pb!$A$5:$H$1988,2,0)),0,VLOOKUP($E$2,Pb!$A$5:$H$1988,2,0))</f>
        <v>2664.1705069124423</v>
      </c>
      <c r="H6" s="326">
        <f>+IF(ISERROR(VLOOKUP($E$2,Pb!$A$5:$H$1988,4,0)),0,VLOOKUP($E$2,Pb!$A$5:$H$1988,4,0))</f>
        <v>2277.0688093268741</v>
      </c>
      <c r="I6" s="326">
        <f>+IF(ISERROR(VLOOKUP($E$2,Pb!$A$5:$H$1988,5,0)),0,VLOOKUP($E$2,Pb!$A$5:$H$1988,5,0))</f>
        <v>1970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3499</v>
      </c>
      <c r="E7" s="328">
        <f>+IF(ISERROR(VLOOKUP($E$2,Ag!$A$5:$H$1988,7,0)),0,VLOOKUP($E$2,Ag!$A$5:$H$1988,7,0))</f>
        <v>-12</v>
      </c>
      <c r="F7" s="327" t="s">
        <v>6</v>
      </c>
      <c r="G7" s="326">
        <f>+IF(ISERROR(VLOOKUP($E$2,Ag!$A$5:$H$1519,2,0)),0,VLOOKUP($E$2,Ag!$A$5:$H$1519,2,0))</f>
        <v>503.88824884792626</v>
      </c>
      <c r="H7" s="326">
        <f>+IF(ISERROR(VLOOKUP($E$2,Ag!$A$5:$H$1519,4,0)),0,VLOOKUP($E$2,Ag!$A$5:$H$1519,4,0))</f>
        <v>430.67371696403956</v>
      </c>
      <c r="I7" s="326">
        <f>+IF(ISERROR(VLOOKUP($E$2,Ag!$A$5:$H$1519,5,0)),0,VLOOKUP($E$2,Ag!$A$5:$H$1519,5,0))</f>
        <v>459.27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21710</v>
      </c>
      <c r="E8" s="328">
        <f>+IF(ISERROR(VLOOKUP($E$2,Zn!$A$5:$H$2996,7,0)),0,VLOOKUP($E$2,Zn!$A$5:$H$2996,7,0))</f>
        <v>-260</v>
      </c>
      <c r="F8" s="327" t="s">
        <v>3</v>
      </c>
      <c r="G8" s="326">
        <f>+IF(ISERROR(VLOOKUP($E$2,Zn!$A$5:$H$2996,2,0)),0,VLOOKUP($E$2,Zn!$A$5:$H$2996,2,0))</f>
        <v>3126.4400921658985</v>
      </c>
      <c r="H8" s="326">
        <f>+IF(ISERROR(VLOOKUP($E$2,Zn!$A$5:$H$2996,4,0)),0,VLOOKUP($E$2,Zn!$A$5:$H$2996,4,0))</f>
        <v>2672.1710189452124</v>
      </c>
      <c r="I8" s="326">
        <f>+IF(ISERROR(VLOOKUP($E$2,Zn!$A$5:$H$2996,5,0)),0,VLOOKUP($E$2,Zn!$A$5:$H$2996,5,0))</f>
        <v>2698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97625</v>
      </c>
      <c r="E9" s="328">
        <f>+IF(ISERROR(VLOOKUP($E$2,Ni!$A$6:$H$2998,7,0)),0,VLOOKUP($E$2,Ni!$A$6:$H$2998,7,0))</f>
        <v>-1475</v>
      </c>
      <c r="F9" s="327" t="s">
        <v>3</v>
      </c>
      <c r="G9" s="326">
        <f>+IF(ISERROR(VLOOKUP($E$2,Ni!$A$6:$H$2998,2,0)),0,VLOOKUP($E$2,Ni!$A$6:$H$2998,2,0))</f>
        <v>14058.899769585254</v>
      </c>
      <c r="H9" s="326">
        <f>+IF(ISERROR(VLOOKUP($E$2,Ni!$A$6:$H$2998,4,0)),0,VLOOKUP($E$2,Ni!$A$6:$H$2998,4,0))</f>
        <v>12016.153649218166</v>
      </c>
      <c r="I9" s="326">
        <f>+IF(ISERROR(VLOOKUP($E$2,Ni!$A$6:$H$2998,5,0)),0,VLOOKUP($E$2,Ni!$A$6:$H$2998,5,0))</f>
        <v>11190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1023</v>
      </c>
      <c r="C10" s="166" t="s">
        <v>2</v>
      </c>
      <c r="D10" s="326">
        <f>+IF(ISERROR(VLOOKUP($E$2,Coke!$A$6:$H$2998,3,0)),0,VLOOKUP($E$2,Coke!$A$6:$H$2998,3,0))</f>
        <v>2251.5</v>
      </c>
      <c r="E10" s="328">
        <f>+IF(ISERROR(VLOOKUP($E$2,Coke!$A$6:$H$2998,7,0)),0,VLOOKUP($E$2,Coke!$A$6:$H$2998,7,0))</f>
        <v>-52</v>
      </c>
      <c r="F10" s="327" t="s">
        <v>3</v>
      </c>
      <c r="G10" s="326">
        <f>+IF(ISERROR(VLOOKUP($E$2,Coke!$A$6:$H$2998,2,0)),0,VLOOKUP($E$2,Coke!$A$6:$H$2998,2,0))</f>
        <v>324.23675115207374</v>
      </c>
      <c r="H10" s="326">
        <f>+IF(ISERROR(VLOOKUP($E$2,Coke!$A$6:$H$2998,4,0)),0,VLOOKUP($E$2,Coke!$A$6:$H$2998,4,0))</f>
        <v>277.12542833510577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1026</v>
      </c>
      <c r="C11" s="166" t="s">
        <v>2</v>
      </c>
      <c r="D11" s="326">
        <f>+IF(ISERROR(VLOOKUP($E$2,Steel!$A$6:$H$2998,3,0)),0,VLOOKUP($E$2,Steel!$A$6:$H$2998,3,0))</f>
        <v>4025</v>
      </c>
      <c r="E11" s="328">
        <f>+IF(ISERROR(VLOOKUP($E$2,Steel!$A$6:$H$2998,7,0)),0,VLOOKUP($E$2,Steel!$A$6:$H$2998,7,0))</f>
        <v>-100</v>
      </c>
      <c r="F11" s="327" t="s">
        <v>3</v>
      </c>
      <c r="G11" s="326">
        <f>+IF(ISERROR(VLOOKUP($E$2,Steel!$A$6:$H$2998,2,0)),0,VLOOKUP($E$2,Steel!$A$6:$H$2998,2,0))</f>
        <v>579.63709677419354</v>
      </c>
      <c r="H11" s="326">
        <f>+IF(ISERROR(VLOOKUP($E$2,Steel!$A$6:$H$2998,4,0)),0,VLOOKUP($E$2,Steel!$A$6:$H$2998,4,0))</f>
        <v>495.41632202922528</v>
      </c>
      <c r="I11" s="355">
        <f>+IF(ISERROR(VLOOKUP($E$2,Steel!$A$6:$H$2998,5,0)),0,VLOOKUP($E$2,Steel!$A$6:$H$2998,5,0))</f>
        <v>487</v>
      </c>
      <c r="J11" s="168"/>
      <c r="K11" s="64"/>
      <c r="M11" s="169"/>
    </row>
    <row r="12" spans="1:13" s="25" customFormat="1" ht="34.5" hidden="1" customHeight="1" x14ac:dyDescent="0.35">
      <c r="A12" s="166">
        <v>6</v>
      </c>
      <c r="B12" s="167" t="s">
        <v>1007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 x14ac:dyDescent="0.35">
      <c r="A13" s="166">
        <v>7</v>
      </c>
      <c r="B13" s="167" t="s">
        <v>1008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43425</v>
      </c>
      <c r="C15" s="182" t="s">
        <v>1003</v>
      </c>
      <c r="D15" s="192">
        <f>+IF(ISERROR(VLOOKUP($E$2,'CNY-VND'!$A$4:$B$500,2,0)),0,VLOOKUP($E$2,'CNY-VND'!$A$4:$B$500,2,0))</f>
        <v>3392</v>
      </c>
      <c r="E15" s="386" t="s">
        <v>1001</v>
      </c>
      <c r="F15" s="386"/>
      <c r="G15" s="386"/>
      <c r="H15" s="386"/>
      <c r="I15" s="386"/>
    </row>
    <row r="16" spans="1:13" ht="15.75" customHeight="1" x14ac:dyDescent="0.3">
      <c r="A16" s="182"/>
      <c r="B16" s="191"/>
      <c r="C16" s="182" t="s">
        <v>1002</v>
      </c>
      <c r="D16" s="192">
        <f>+IF(ISERROR(VLOOKUP($E$2,VNĐ_USD!$A$131:$B$478,2,0)),0,VLOOKUP($E$2,VNĐ_USD!$A$131:$B$478,2,0))</f>
        <v>23380</v>
      </c>
      <c r="E16" s="386" t="s">
        <v>1004</v>
      </c>
      <c r="F16" s="386"/>
      <c r="G16" s="386"/>
      <c r="H16" s="386"/>
      <c r="I16" s="386"/>
      <c r="L16" s="300"/>
    </row>
    <row r="17" spans="1:12" ht="15.75" customHeight="1" x14ac:dyDescent="0.3">
      <c r="A17" s="182"/>
      <c r="B17" s="191"/>
      <c r="C17" s="182" t="s">
        <v>1021</v>
      </c>
      <c r="D17" s="353">
        <f>+IF(ISERROR(VLOOKUP($E$2,USD_CNY!$A$1:$B$2001,2,0)),0,VLOOKUP($E$2,USD_CNY!$A$1:$B$2001,2,0))</f>
        <v>6.944</v>
      </c>
      <c r="E17" s="354" t="s">
        <v>1022</v>
      </c>
      <c r="F17" s="352"/>
      <c r="G17" s="352"/>
      <c r="H17" s="352"/>
      <c r="I17" s="352"/>
      <c r="L17" s="300"/>
    </row>
    <row r="18" spans="1:12" ht="17.5" x14ac:dyDescent="0.35">
      <c r="A18" s="387" t="s">
        <v>17</v>
      </c>
      <c r="B18" s="387"/>
      <c r="C18" s="387"/>
      <c r="D18" s="387"/>
      <c r="E18" s="387"/>
      <c r="F18" s="387"/>
      <c r="G18" s="387"/>
      <c r="H18" s="387"/>
      <c r="I18" s="387"/>
    </row>
    <row r="19" spans="1:12" ht="15.75" customHeight="1" x14ac:dyDescent="0.3">
      <c r="A19" s="381" t="s">
        <v>656</v>
      </c>
      <c r="B19" s="382"/>
      <c r="C19" s="381" t="s">
        <v>18</v>
      </c>
      <c r="D19" s="383"/>
      <c r="E19" s="383"/>
      <c r="F19" s="383"/>
      <c r="G19" s="383"/>
      <c r="H19" s="383"/>
      <c r="I19" s="383"/>
    </row>
    <row r="34" spans="1:12" ht="15" customHeight="1" x14ac:dyDescent="0.3">
      <c r="A34" s="379" t="s">
        <v>657</v>
      </c>
      <c r="B34" s="379"/>
      <c r="C34" s="380" t="s">
        <v>4</v>
      </c>
      <c r="D34" s="380"/>
      <c r="E34" s="380"/>
      <c r="F34" s="380"/>
      <c r="G34" s="380"/>
      <c r="H34" s="380"/>
      <c r="I34" s="380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79" t="s">
        <v>705</v>
      </c>
      <c r="B49" s="379"/>
      <c r="C49" s="380" t="s">
        <v>706</v>
      </c>
      <c r="D49" s="380"/>
      <c r="E49" s="380"/>
      <c r="F49" s="380"/>
      <c r="G49" s="380"/>
      <c r="H49" s="380"/>
      <c r="I49" s="380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79" t="s">
        <v>721</v>
      </c>
      <c r="B67" s="379"/>
      <c r="C67" s="380" t="s">
        <v>722</v>
      </c>
      <c r="D67" s="380"/>
      <c r="E67" s="380"/>
      <c r="F67" s="380"/>
      <c r="G67" s="380"/>
      <c r="H67" s="380"/>
      <c r="I67" s="380"/>
    </row>
    <row r="82" spans="1:9" x14ac:dyDescent="0.3">
      <c r="A82" s="379" t="s">
        <v>759</v>
      </c>
      <c r="B82" s="379"/>
      <c r="C82" s="380" t="s">
        <v>760</v>
      </c>
      <c r="D82" s="380"/>
      <c r="E82" s="380"/>
      <c r="F82" s="380"/>
      <c r="G82" s="380"/>
      <c r="H82" s="380"/>
      <c r="I82" s="380"/>
    </row>
    <row r="100" spans="1:9" x14ac:dyDescent="0.3">
      <c r="A100" s="378" t="s">
        <v>1029</v>
      </c>
      <c r="B100" s="378"/>
      <c r="C100" s="378"/>
      <c r="D100" s="378"/>
      <c r="E100" s="378"/>
      <c r="F100" s="378"/>
      <c r="G100" s="378"/>
      <c r="H100" s="378"/>
      <c r="I100" s="378"/>
    </row>
    <row r="115" spans="1:9" x14ac:dyDescent="0.3">
      <c r="A115" s="378" t="s">
        <v>1030</v>
      </c>
      <c r="B115" s="378"/>
      <c r="C115" s="378"/>
      <c r="D115" s="378"/>
      <c r="E115" s="378"/>
      <c r="F115" s="378"/>
      <c r="G115" s="378"/>
      <c r="H115" s="378"/>
      <c r="I115" s="378"/>
    </row>
    <row r="128" spans="1:9" x14ac:dyDescent="0.3">
      <c r="A128" s="378" t="s">
        <v>1006</v>
      </c>
      <c r="B128" s="378"/>
      <c r="C128" s="378"/>
      <c r="D128" s="378"/>
      <c r="E128" s="378"/>
      <c r="F128" s="378"/>
      <c r="G128" s="378"/>
      <c r="H128" s="378"/>
      <c r="I128" s="378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pane xSplit="1" ySplit="5" topLeftCell="B63" activePane="bottomRight" state="frozen"/>
      <selection pane="topRight" activeCell="B1" sqref="B1"/>
      <selection pane="bottomLeft" activeCell="A6" sqref="A6"/>
      <selection pane="bottomRight" activeCell="E69" sqref="E69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16384" width="8.7265625" style="1"/>
  </cols>
  <sheetData>
    <row r="1" spans="1:7" x14ac:dyDescent="0.3">
      <c r="A1" s="356" t="s">
        <v>1028</v>
      </c>
    </row>
    <row r="3" spans="1:7" ht="42" x14ac:dyDescent="0.3">
      <c r="A3" s="362" t="s">
        <v>751</v>
      </c>
      <c r="B3" s="363" t="s">
        <v>1026</v>
      </c>
      <c r="C3" s="364"/>
      <c r="D3" s="363"/>
      <c r="E3" s="363" t="s">
        <v>1026</v>
      </c>
      <c r="F3" s="365" t="s">
        <v>753</v>
      </c>
    </row>
    <row r="4" spans="1:7" ht="56" x14ac:dyDescent="0.3">
      <c r="A4" s="362" t="s">
        <v>21</v>
      </c>
      <c r="B4" s="363" t="s">
        <v>1027</v>
      </c>
      <c r="C4" s="363" t="s">
        <v>1027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68" si="14">+IF(F54=0,"",C54/F54)</f>
        <v>672.94171664705709</v>
      </c>
      <c r="C54" s="335">
        <v>4690</v>
      </c>
      <c r="D54" s="358">
        <f t="shared" ref="D54:D68" si="15">+IF(ISERROR(B54/1.17),0,B54/1.17)</f>
        <v>575.1638603821001</v>
      </c>
      <c r="E54" s="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1">
        <f t="shared" si="14"/>
        <v>579.63709677419354</v>
      </c>
      <c r="C68" s="335">
        <v>4025</v>
      </c>
      <c r="D68" s="1">
        <f t="shared" si="15"/>
        <v>495.41632202922528</v>
      </c>
      <c r="E68" s="1">
        <v>487</v>
      </c>
      <c r="F68" s="359">
        <f>USD_CNY!B988</f>
        <v>6.944</v>
      </c>
      <c r="G68" s="361">
        <f t="shared" ref="G68:G69" si="22">C68-C67</f>
        <v>-100</v>
      </c>
    </row>
    <row r="69" spans="1:7" x14ac:dyDescent="0.3">
      <c r="A69" s="350">
        <v>43426</v>
      </c>
      <c r="F69" s="359">
        <f>USD_CNY!B989</f>
        <v>0</v>
      </c>
      <c r="G69" s="361">
        <f t="shared" si="22"/>
        <v>-4025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973" activePane="bottomLeft" state="frozen"/>
      <selection pane="bottomLeft" activeCell="B989" sqref="B989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6" t="s">
        <v>998</v>
      </c>
      <c r="B1" s="396"/>
      <c r="C1" s="396"/>
      <c r="D1" s="396"/>
      <c r="E1" s="396"/>
      <c r="F1" s="396"/>
      <c r="G1" s="396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1005</v>
      </c>
      <c r="B908" s="102">
        <v>6.9085999999999999</v>
      </c>
    </row>
    <row r="909" spans="1:3" x14ac:dyDescent="0.35">
      <c r="A909" s="139"/>
      <c r="B909" s="132"/>
      <c r="C909" s="342" t="s">
        <v>1020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125"/>
      <c r="B989" s="341"/>
    </row>
    <row r="990" spans="1:2" x14ac:dyDescent="0.35">
      <c r="A990" s="125"/>
      <c r="B990" s="341"/>
    </row>
    <row r="991" spans="1:2" x14ac:dyDescent="0.35">
      <c r="A991" s="125"/>
      <c r="B991" s="341"/>
    </row>
    <row r="992" spans="1:2" x14ac:dyDescent="0.35">
      <c r="A992" s="125"/>
      <c r="B992" s="341"/>
    </row>
    <row r="993" spans="1:2" x14ac:dyDescent="0.35">
      <c r="A993" s="125"/>
      <c r="B993" s="341"/>
    </row>
    <row r="994" spans="1:2" x14ac:dyDescent="0.35">
      <c r="A994" s="125"/>
      <c r="B994" s="341"/>
    </row>
    <row r="995" spans="1:2" x14ac:dyDescent="0.35">
      <c r="A995" s="125"/>
      <c r="B995" s="341"/>
    </row>
    <row r="996" spans="1:2" x14ac:dyDescent="0.35">
      <c r="A996" s="125"/>
      <c r="B996" s="341"/>
    </row>
    <row r="997" spans="1:2" x14ac:dyDescent="0.35">
      <c r="A997" s="125"/>
      <c r="B997" s="341"/>
    </row>
    <row r="998" spans="1:2" x14ac:dyDescent="0.35">
      <c r="A998" s="125"/>
      <c r="B998" s="341"/>
    </row>
    <row r="999" spans="1:2" x14ac:dyDescent="0.35">
      <c r="A999" s="125"/>
      <c r="B999" s="341"/>
    </row>
    <row r="1000" spans="1:2" x14ac:dyDescent="0.35">
      <c r="A1000" s="125"/>
      <c r="B1000" s="341"/>
    </row>
    <row r="1001" spans="1:2" x14ac:dyDescent="0.35">
      <c r="A1001" s="125"/>
      <c r="B1001" s="341"/>
    </row>
    <row r="1002" spans="1:2" x14ac:dyDescent="0.35">
      <c r="A1002" s="125"/>
      <c r="B1002" s="341"/>
    </row>
    <row r="1003" spans="1:2" x14ac:dyDescent="0.35">
      <c r="A1003" s="125"/>
      <c r="B1003" s="341"/>
    </row>
    <row r="1004" spans="1:2" x14ac:dyDescent="0.35">
      <c r="A1004" s="125"/>
      <c r="B1004" s="341"/>
    </row>
    <row r="1005" spans="1:2" x14ac:dyDescent="0.35">
      <c r="A1005" s="125"/>
      <c r="B1005" s="341"/>
    </row>
    <row r="1006" spans="1:2" x14ac:dyDescent="0.35">
      <c r="A1006" s="125"/>
      <c r="B1006" s="341"/>
    </row>
    <row r="1007" spans="1:2" x14ac:dyDescent="0.35">
      <c r="A1007" s="1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  <c r="B1013" s="341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53" activePane="bottomLeft" state="frozen"/>
      <selection pane="bottomLeft" activeCell="B470" sqref="B470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999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1013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1015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/>
    </row>
    <row r="471" spans="1:2" ht="15.5" x14ac:dyDescent="0.35">
      <c r="A471" s="232"/>
      <c r="B471" s="333"/>
    </row>
    <row r="472" spans="1:2" ht="15.5" x14ac:dyDescent="0.35">
      <c r="A472" s="232"/>
      <c r="B472" s="333"/>
    </row>
    <row r="473" spans="1:2" ht="15.5" x14ac:dyDescent="0.35">
      <c r="A473" s="232"/>
      <c r="B473" s="333"/>
    </row>
    <row r="474" spans="1:2" ht="15.5" x14ac:dyDescent="0.35">
      <c r="A474" s="232"/>
      <c r="B474" s="333"/>
    </row>
    <row r="475" spans="1:2" ht="15.5" x14ac:dyDescent="0.35">
      <c r="A475" s="232"/>
      <c r="B475" s="333"/>
    </row>
    <row r="476" spans="1:2" ht="15.5" x14ac:dyDescent="0.35">
      <c r="A476" s="232"/>
      <c r="B476" s="333"/>
    </row>
    <row r="477" spans="1:2" ht="15.5" x14ac:dyDescent="0.35">
      <c r="A477" s="232"/>
      <c r="B477" s="333"/>
    </row>
    <row r="478" spans="1:2" ht="15.5" x14ac:dyDescent="0.35">
      <c r="A478" s="232"/>
      <c r="B478" s="333"/>
    </row>
    <row r="479" spans="1:2" ht="15.5" x14ac:dyDescent="0.35">
      <c r="A479" s="232"/>
      <c r="B479" s="333"/>
    </row>
    <row r="480" spans="1:2" ht="15.5" x14ac:dyDescent="0.35">
      <c r="A480" s="232"/>
      <c r="B480" s="333"/>
    </row>
    <row r="481" spans="1:2" ht="15.5" x14ac:dyDescent="0.35">
      <c r="A481" s="232"/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10" activePane="bottomLeft" state="frozen"/>
      <selection pane="bottomLeft" activeCell="B325" sqref="B325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7" t="s">
        <v>1018</v>
      </c>
      <c r="B1" s="398"/>
      <c r="C1" s="398"/>
      <c r="D1" s="398"/>
      <c r="E1" s="398"/>
      <c r="F1" s="398"/>
      <c r="G1" s="398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1000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/>
    </row>
    <row r="327" spans="1:2" x14ac:dyDescent="0.35">
      <c r="A327" s="307">
        <v>43427</v>
      </c>
      <c r="B327" s="310"/>
    </row>
    <row r="328" spans="1:2" x14ac:dyDescent="0.35">
      <c r="A328" s="307"/>
      <c r="B328" s="310"/>
    </row>
    <row r="329" spans="1:2" x14ac:dyDescent="0.35">
      <c r="A329" s="307"/>
      <c r="B329" s="310"/>
    </row>
    <row r="330" spans="1:2" x14ac:dyDescent="0.35">
      <c r="A330" s="307"/>
      <c r="B330" s="310"/>
    </row>
    <row r="331" spans="1:2" x14ac:dyDescent="0.35">
      <c r="A331" s="307"/>
      <c r="B331" s="310"/>
    </row>
    <row r="332" spans="1:2" x14ac:dyDescent="0.35">
      <c r="A332" s="307"/>
      <c r="B332" s="310"/>
    </row>
    <row r="333" spans="1:2" x14ac:dyDescent="0.35">
      <c r="A333" s="307"/>
      <c r="B333" s="310"/>
    </row>
    <row r="334" spans="1:2" x14ac:dyDescent="0.35">
      <c r="A334" s="307"/>
      <c r="B334" s="310"/>
    </row>
    <row r="335" spans="1:2" x14ac:dyDescent="0.35">
      <c r="A335" s="307"/>
      <c r="B335" s="310"/>
    </row>
    <row r="336" spans="1:2" x14ac:dyDescent="0.35">
      <c r="A336" s="307"/>
      <c r="B336" s="310"/>
    </row>
    <row r="337" spans="1:2" x14ac:dyDescent="0.35">
      <c r="A337" s="307"/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189" activePane="bottomLeft" state="frozen"/>
      <selection pane="bottomLeft" activeCell="E1203" sqref="E1203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8" t="s">
        <v>749</v>
      </c>
      <c r="B1" s="388"/>
      <c r="C1" s="388"/>
      <c r="D1" s="388"/>
      <c r="E1" s="388"/>
      <c r="F1" s="388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89" t="s">
        <v>750</v>
      </c>
      <c r="C3" s="390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6262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1012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03" si="33">+IF(F1188=0,"",C1188/F1188)</f>
        <v>7047.9524779751482</v>
      </c>
      <c r="C1188" s="267">
        <v>49120</v>
      </c>
      <c r="D1188" s="47">
        <f t="shared" ref="D1188:D1203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3" si="42">+C1202-C1201</f>
        <v>-495</v>
      </c>
    </row>
    <row r="1203" spans="1:7" x14ac:dyDescent="0.35">
      <c r="A1203" s="225">
        <v>43426</v>
      </c>
      <c r="B1203" s="47" t="str">
        <f t="shared" si="33"/>
        <v/>
      </c>
      <c r="C1203" s="267"/>
      <c r="D1203" s="47" t="e">
        <f t="shared" si="34"/>
        <v>#VALUE!</v>
      </c>
      <c r="E1203" s="267"/>
      <c r="F1203" s="170">
        <f>USD_CNY!B989</f>
        <v>0</v>
      </c>
      <c r="G1203" s="162">
        <f t="shared" si="42"/>
        <v>-49355</v>
      </c>
    </row>
    <row r="1204" spans="1:7" x14ac:dyDescent="0.35">
      <c r="A1204" s="46"/>
      <c r="B1204" s="47"/>
      <c r="C1204" s="267"/>
      <c r="D1204" s="47"/>
      <c r="E1204" s="267"/>
      <c r="F1204" s="47"/>
    </row>
    <row r="1205" spans="1:7" x14ac:dyDescent="0.35">
      <c r="A1205" s="46"/>
      <c r="B1205" s="47"/>
      <c r="C1205" s="267"/>
      <c r="D1205" s="47"/>
      <c r="E1205" s="267"/>
      <c r="F1205" s="47"/>
    </row>
    <row r="1206" spans="1:7" x14ac:dyDescent="0.35">
      <c r="A1206" s="46"/>
      <c r="B1206" s="47"/>
      <c r="C1206" s="267"/>
      <c r="D1206" s="47"/>
      <c r="E1206" s="267"/>
      <c r="F1206" s="47"/>
    </row>
    <row r="1207" spans="1:7" x14ac:dyDescent="0.35">
      <c r="A1207" s="46"/>
      <c r="B1207" s="47"/>
      <c r="C1207" s="267"/>
      <c r="D1207" s="47"/>
      <c r="E1207" s="267"/>
      <c r="F1207" s="47"/>
    </row>
    <row r="1208" spans="1:7" x14ac:dyDescent="0.35">
      <c r="A1208" s="46"/>
      <c r="B1208" s="47"/>
      <c r="C1208" s="267"/>
      <c r="D1208" s="47"/>
      <c r="E1208" s="267"/>
      <c r="F1208" s="47"/>
    </row>
    <row r="1209" spans="1:7" x14ac:dyDescent="0.35">
      <c r="A1209" s="46"/>
      <c r="B1209" s="47"/>
      <c r="C1209" s="267"/>
      <c r="D1209" s="47"/>
      <c r="E1209" s="267"/>
      <c r="F1209" s="47"/>
    </row>
    <row r="1210" spans="1:7" x14ac:dyDescent="0.35">
      <c r="A1210" s="46"/>
      <c r="B1210" s="47"/>
      <c r="C1210" s="267"/>
      <c r="D1210" s="47"/>
      <c r="E1210" s="267"/>
      <c r="F1210" s="47"/>
    </row>
    <row r="1211" spans="1:7" x14ac:dyDescent="0.35">
      <c r="A1211" s="46"/>
      <c r="B1211" s="47"/>
      <c r="C1211" s="267"/>
      <c r="D1211" s="47"/>
      <c r="E1211" s="267"/>
      <c r="F1211" s="47"/>
    </row>
    <row r="1212" spans="1:7" x14ac:dyDescent="0.35">
      <c r="A1212" s="46"/>
      <c r="B1212" s="47"/>
      <c r="C1212" s="267"/>
      <c r="D1212" s="47"/>
      <c r="E1212" s="267"/>
      <c r="F1212" s="47"/>
    </row>
    <row r="1213" spans="1:7" x14ac:dyDescent="0.35">
      <c r="A1213" s="46"/>
      <c r="B1213" s="47"/>
      <c r="C1213" s="267"/>
      <c r="D1213" s="47"/>
      <c r="E1213" s="267"/>
      <c r="F1213" s="47"/>
    </row>
    <row r="1214" spans="1:7" x14ac:dyDescent="0.35">
      <c r="A1214" s="46"/>
      <c r="B1214" s="47"/>
      <c r="C1214" s="267"/>
      <c r="D1214" s="47"/>
      <c r="E1214" s="267"/>
      <c r="F1214" s="47"/>
    </row>
    <row r="1215" spans="1:7" x14ac:dyDescent="0.35">
      <c r="A1215" s="46"/>
      <c r="B1215" s="47"/>
      <c r="C1215" s="267"/>
      <c r="D1215" s="47"/>
      <c r="E1215" s="267"/>
      <c r="F1215" s="47"/>
    </row>
    <row r="1216" spans="1:7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92" activePane="bottomLeft" state="frozen"/>
      <selection pane="bottomLeft" activeCell="E1201" sqref="E1201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1" t="s">
        <v>749</v>
      </c>
      <c r="B1" s="391"/>
      <c r="C1" s="391"/>
      <c r="D1" s="391"/>
      <c r="E1" s="391"/>
      <c r="F1" s="391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89" t="s">
        <v>659</v>
      </c>
      <c r="C3" s="390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0" si="25">+IF(F1186=0,"",C1186/F1186)</f>
        <v>2650.8738198410192</v>
      </c>
      <c r="C1186" s="47">
        <v>18475</v>
      </c>
      <c r="D1186" s="47">
        <f t="shared" ref="D1186:D1200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1" si="34">+C1200-C1199</f>
        <v>-75</v>
      </c>
    </row>
    <row r="1201" spans="1:7" x14ac:dyDescent="0.35">
      <c r="A1201" s="225">
        <v>43426</v>
      </c>
      <c r="B1201" s="47"/>
      <c r="C1201" s="47"/>
      <c r="D1201" s="47"/>
      <c r="E1201" s="47"/>
      <c r="F1201" s="170">
        <f>USD_CNY!B989</f>
        <v>0</v>
      </c>
      <c r="G1201" s="162">
        <f t="shared" si="34"/>
        <v>-18500</v>
      </c>
    </row>
    <row r="1202" spans="1:7" x14ac:dyDescent="0.35">
      <c r="A1202" s="201"/>
      <c r="B1202" s="47"/>
      <c r="C1202" s="47"/>
      <c r="D1202" s="47"/>
      <c r="E1202" s="47"/>
      <c r="F1202" s="62"/>
    </row>
    <row r="1203" spans="1:7" x14ac:dyDescent="0.35">
      <c r="A1203" s="201"/>
      <c r="B1203" s="47"/>
      <c r="C1203" s="47"/>
      <c r="D1203" s="47"/>
      <c r="E1203" s="47"/>
      <c r="F1203" s="62"/>
    </row>
    <row r="1204" spans="1:7" x14ac:dyDescent="0.35">
      <c r="A1204" s="201"/>
      <c r="B1204" s="47"/>
      <c r="C1204" s="47"/>
      <c r="D1204" s="47"/>
      <c r="E1204" s="47"/>
      <c r="F1204" s="62"/>
    </row>
    <row r="1205" spans="1:7" x14ac:dyDescent="0.35">
      <c r="A1205" s="201"/>
      <c r="B1205" s="47"/>
      <c r="C1205" s="47"/>
      <c r="D1205" s="47"/>
      <c r="E1205" s="47"/>
      <c r="F1205" s="62"/>
    </row>
    <row r="1206" spans="1:7" x14ac:dyDescent="0.35">
      <c r="A1206" s="201"/>
      <c r="B1206" s="47"/>
      <c r="C1206" s="47"/>
      <c r="D1206" s="47"/>
      <c r="E1206" s="47"/>
      <c r="F1206" s="62"/>
    </row>
    <row r="1207" spans="1:7" x14ac:dyDescent="0.35">
      <c r="A1207" s="201"/>
      <c r="B1207" s="47"/>
      <c r="C1207" s="47"/>
      <c r="D1207" s="47"/>
      <c r="E1207" s="47"/>
      <c r="F1207" s="62"/>
    </row>
    <row r="1208" spans="1:7" x14ac:dyDescent="0.35">
      <c r="A1208" s="201"/>
      <c r="B1208" s="47"/>
      <c r="C1208" s="47"/>
      <c r="D1208" s="47"/>
      <c r="E1208" s="47"/>
      <c r="F1208" s="62"/>
    </row>
    <row r="1209" spans="1:7" x14ac:dyDescent="0.35">
      <c r="A1209" s="201"/>
      <c r="B1209" s="47"/>
      <c r="C1209" s="47"/>
      <c r="D1209" s="47"/>
      <c r="E1209" s="47"/>
      <c r="F1209" s="62"/>
    </row>
    <row r="1210" spans="1:7" x14ac:dyDescent="0.35">
      <c r="A1210" s="201"/>
      <c r="B1210" s="47"/>
      <c r="C1210" s="47"/>
      <c r="D1210" s="47"/>
      <c r="E1210" s="47"/>
      <c r="F1210" s="62"/>
    </row>
    <row r="1211" spans="1:7" x14ac:dyDescent="0.35">
      <c r="A1211" s="201"/>
      <c r="B1211" s="47"/>
      <c r="C1211" s="47"/>
      <c r="D1211" s="47"/>
      <c r="E1211" s="47"/>
      <c r="F1211" s="62"/>
    </row>
    <row r="1212" spans="1:7" x14ac:dyDescent="0.35">
      <c r="A1212" s="201"/>
      <c r="B1212" s="47"/>
      <c r="C1212" s="47"/>
      <c r="D1212" s="47"/>
      <c r="E1212" s="47"/>
      <c r="F1212" s="62"/>
    </row>
    <row r="1213" spans="1:7" x14ac:dyDescent="0.35">
      <c r="A1213" s="201"/>
      <c r="B1213" s="47"/>
      <c r="C1213" s="47"/>
      <c r="D1213" s="47"/>
      <c r="E1213" s="47"/>
      <c r="F1213" s="62"/>
    </row>
    <row r="1214" spans="1:7" x14ac:dyDescent="0.35">
      <c r="A1214" s="201"/>
      <c r="B1214" s="47"/>
      <c r="C1214" s="47"/>
      <c r="D1214" s="47"/>
      <c r="E1214" s="47"/>
      <c r="F1214" s="62"/>
    </row>
    <row r="1215" spans="1:7" x14ac:dyDescent="0.35">
      <c r="A1215" s="201"/>
      <c r="B1215" s="47"/>
      <c r="C1215" s="47"/>
      <c r="D1215" s="47"/>
      <c r="E1215" s="47"/>
      <c r="F1215" s="62"/>
    </row>
    <row r="1216" spans="1:7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84" activePane="bottomLeft" state="frozen"/>
      <selection pane="bottomLeft" activeCell="E1202" sqref="E1202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2" t="s">
        <v>749</v>
      </c>
      <c r="B1" s="392"/>
      <c r="C1" s="392"/>
      <c r="D1" s="392"/>
      <c r="E1" s="392"/>
      <c r="F1" s="392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1016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3" t="s">
        <v>752</v>
      </c>
      <c r="C3" s="394"/>
      <c r="D3" s="85" t="s">
        <v>11</v>
      </c>
      <c r="E3" s="85" t="s">
        <v>1</v>
      </c>
      <c r="F3" s="81" t="s">
        <v>660</v>
      </c>
      <c r="G3" s="74"/>
      <c r="I3" s="334" t="s">
        <v>1017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1" si="30">+IF(F1187=0,"",C1187/F1187)</f>
        <v>506.06938904353314</v>
      </c>
      <c r="C1187" s="257">
        <v>3527</v>
      </c>
      <c r="D1187" s="20">
        <f t="shared" ref="D1187:D1201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2" si="39">+C1201-C1200</f>
        <v>-12</v>
      </c>
    </row>
    <row r="1202" spans="1:7" x14ac:dyDescent="0.35">
      <c r="A1202" s="225">
        <v>43426</v>
      </c>
      <c r="B1202" s="20"/>
      <c r="C1202" s="257"/>
      <c r="D1202" s="20"/>
      <c r="E1202" s="20"/>
      <c r="F1202" s="170">
        <f>USD_CNY!B989</f>
        <v>0</v>
      </c>
      <c r="G1202" s="184">
        <f t="shared" si="39"/>
        <v>-3499</v>
      </c>
    </row>
    <row r="1203" spans="1:7" x14ac:dyDescent="0.35">
      <c r="A1203" s="224"/>
      <c r="B1203" s="20"/>
      <c r="C1203" s="257"/>
      <c r="D1203" s="20"/>
      <c r="E1203" s="20"/>
      <c r="F1203" s="58"/>
    </row>
    <row r="1204" spans="1:7" x14ac:dyDescent="0.35">
      <c r="A1204" s="224"/>
      <c r="B1204" s="20"/>
      <c r="C1204" s="257"/>
      <c r="D1204" s="20"/>
      <c r="E1204" s="20"/>
      <c r="F1204" s="58"/>
    </row>
    <row r="1205" spans="1:7" x14ac:dyDescent="0.35">
      <c r="A1205" s="224"/>
      <c r="B1205" s="20"/>
      <c r="C1205" s="257"/>
      <c r="D1205" s="20"/>
      <c r="E1205" s="20"/>
      <c r="F1205" s="58"/>
    </row>
    <row r="1206" spans="1:7" x14ac:dyDescent="0.35">
      <c r="A1206" s="224"/>
      <c r="B1206" s="20"/>
      <c r="C1206" s="257"/>
      <c r="D1206" s="20"/>
      <c r="E1206" s="20"/>
      <c r="F1206" s="58"/>
    </row>
    <row r="1207" spans="1:7" x14ac:dyDescent="0.35">
      <c r="A1207" s="224"/>
      <c r="B1207" s="20"/>
      <c r="C1207" s="257"/>
      <c r="D1207" s="20"/>
      <c r="E1207" s="20"/>
      <c r="F1207" s="58"/>
    </row>
    <row r="1208" spans="1:7" x14ac:dyDescent="0.35">
      <c r="A1208" s="224"/>
      <c r="B1208" s="20"/>
      <c r="C1208" s="257"/>
      <c r="D1208" s="20"/>
      <c r="E1208" s="20"/>
      <c r="F1208" s="58"/>
    </row>
    <row r="1209" spans="1:7" x14ac:dyDescent="0.35">
      <c r="A1209" s="224"/>
      <c r="B1209" s="20"/>
      <c r="C1209" s="257"/>
      <c r="D1209" s="20"/>
      <c r="E1209" s="20"/>
      <c r="F1209" s="58"/>
    </row>
    <row r="1210" spans="1:7" x14ac:dyDescent="0.35">
      <c r="A1210" s="224"/>
      <c r="B1210" s="20"/>
      <c r="C1210" s="257"/>
      <c r="D1210" s="20"/>
      <c r="E1210" s="20"/>
      <c r="F1210" s="58"/>
    </row>
    <row r="1211" spans="1:7" x14ac:dyDescent="0.35">
      <c r="A1211" s="224"/>
      <c r="B1211" s="20"/>
      <c r="C1211" s="257"/>
      <c r="D1211" s="20"/>
      <c r="E1211" s="20"/>
      <c r="F1211" s="58"/>
    </row>
    <row r="1212" spans="1:7" x14ac:dyDescent="0.35">
      <c r="A1212" s="224"/>
      <c r="B1212" s="20"/>
      <c r="C1212" s="257"/>
      <c r="D1212" s="20"/>
      <c r="E1212" s="20"/>
      <c r="F1212" s="58"/>
    </row>
    <row r="1213" spans="1:7" x14ac:dyDescent="0.35">
      <c r="A1213" s="224"/>
      <c r="B1213" s="20"/>
      <c r="C1213" s="257"/>
      <c r="D1213" s="20"/>
      <c r="E1213" s="20"/>
      <c r="F1213" s="58"/>
    </row>
    <row r="1214" spans="1:7" x14ac:dyDescent="0.35">
      <c r="A1214" s="224"/>
      <c r="B1214" s="20"/>
      <c r="C1214" s="257"/>
      <c r="D1214" s="20"/>
      <c r="E1214" s="20"/>
      <c r="F1214" s="58"/>
    </row>
    <row r="1215" spans="1:7" x14ac:dyDescent="0.35">
      <c r="A1215" s="224"/>
      <c r="B1215" s="20"/>
      <c r="C1215" s="257"/>
      <c r="D1215" s="20"/>
      <c r="E1215" s="20"/>
      <c r="F1215" s="58"/>
    </row>
    <row r="1216" spans="1:7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81" activePane="bottomLeft" state="frozen"/>
      <selection pane="bottomLeft" activeCell="E1199" sqref="E1199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5" t="s">
        <v>749</v>
      </c>
      <c r="B1" s="395"/>
      <c r="C1" s="395"/>
      <c r="D1" s="395"/>
      <c r="E1" s="395"/>
      <c r="F1" s="395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2672.1710189452124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198" si="32">+IF(F1184=0,"",C1184/F1184)</f>
        <v>3166.7001463540619</v>
      </c>
      <c r="C1184" s="257">
        <v>22070</v>
      </c>
      <c r="D1184" s="20">
        <f t="shared" ref="D1184:D1198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199" si="37">+C1198-C1197</f>
        <v>-260</v>
      </c>
    </row>
    <row r="1199" spans="1:7" x14ac:dyDescent="0.35">
      <c r="A1199" s="225">
        <v>43426</v>
      </c>
      <c r="B1199" s="20"/>
      <c r="C1199" s="257"/>
      <c r="D1199" s="20"/>
      <c r="E1199" s="257"/>
      <c r="F1199" s="170">
        <f>USD_CNY!B989</f>
        <v>0</v>
      </c>
      <c r="G1199" s="184">
        <f t="shared" si="37"/>
        <v>-21710</v>
      </c>
    </row>
    <row r="1200" spans="1:7" x14ac:dyDescent="0.35">
      <c r="A1200" s="225"/>
      <c r="B1200" s="20"/>
      <c r="C1200" s="257"/>
      <c r="D1200" s="20"/>
      <c r="E1200" s="257"/>
      <c r="F1200" s="170"/>
    </row>
    <row r="1201" spans="1:6" x14ac:dyDescent="0.35">
      <c r="A1201" s="225"/>
      <c r="B1201" s="20"/>
      <c r="C1201" s="257"/>
      <c r="D1201" s="20"/>
      <c r="E1201" s="257"/>
      <c r="F1201" s="170"/>
    </row>
    <row r="1202" spans="1:6" x14ac:dyDescent="0.35">
      <c r="A1202" s="225"/>
      <c r="B1202" s="20"/>
      <c r="C1202" s="257"/>
      <c r="D1202" s="20"/>
      <c r="E1202" s="257"/>
      <c r="F1202" s="170"/>
    </row>
    <row r="1203" spans="1:6" x14ac:dyDescent="0.35">
      <c r="A1203" s="225"/>
      <c r="B1203" s="20"/>
      <c r="C1203" s="257"/>
      <c r="D1203" s="20"/>
      <c r="E1203" s="257"/>
      <c r="F1203" s="170"/>
    </row>
    <row r="1204" spans="1:6" x14ac:dyDescent="0.35">
      <c r="A1204" s="225"/>
      <c r="B1204" s="20"/>
      <c r="C1204" s="257"/>
      <c r="D1204" s="20"/>
      <c r="E1204" s="257"/>
      <c r="F1204" s="170"/>
    </row>
    <row r="1205" spans="1:6" x14ac:dyDescent="0.35">
      <c r="A1205" s="225"/>
      <c r="B1205" s="20"/>
      <c r="C1205" s="257"/>
      <c r="D1205" s="20"/>
      <c r="E1205" s="257"/>
      <c r="F1205" s="170"/>
    </row>
    <row r="1206" spans="1:6" x14ac:dyDescent="0.35">
      <c r="A1206" s="225"/>
      <c r="B1206" s="20"/>
      <c r="C1206" s="257"/>
      <c r="D1206" s="20"/>
      <c r="E1206" s="257"/>
      <c r="F1206" s="170"/>
    </row>
    <row r="1207" spans="1:6" x14ac:dyDescent="0.35">
      <c r="A1207" s="225"/>
      <c r="B1207" s="20"/>
      <c r="C1207" s="257"/>
      <c r="D1207" s="20"/>
      <c r="E1207" s="257"/>
      <c r="F1207" s="170"/>
    </row>
    <row r="1208" spans="1:6" x14ac:dyDescent="0.35">
      <c r="A1208" s="225"/>
      <c r="B1208" s="20"/>
      <c r="C1208" s="257"/>
      <c r="D1208" s="20"/>
      <c r="E1208" s="257"/>
      <c r="F1208" s="170"/>
    </row>
    <row r="1209" spans="1:6" x14ac:dyDescent="0.35">
      <c r="A1209" s="225"/>
      <c r="B1209" s="20"/>
      <c r="C1209" s="257"/>
      <c r="D1209" s="20"/>
      <c r="E1209" s="257"/>
      <c r="F1209" s="170"/>
    </row>
    <row r="1210" spans="1:6" x14ac:dyDescent="0.35">
      <c r="A1210" s="225"/>
      <c r="B1210" s="20"/>
      <c r="C1210" s="257"/>
      <c r="D1210" s="20"/>
      <c r="E1210" s="257"/>
      <c r="F1210" s="170"/>
    </row>
    <row r="1211" spans="1:6" x14ac:dyDescent="0.35">
      <c r="A1211" s="225"/>
      <c r="B1211" s="20"/>
      <c r="C1211" s="257"/>
      <c r="D1211" s="20"/>
      <c r="E1211" s="257"/>
      <c r="F1211" s="170"/>
    </row>
    <row r="1212" spans="1:6" x14ac:dyDescent="0.35">
      <c r="A1212" s="225"/>
      <c r="B1212" s="20"/>
      <c r="C1212" s="257"/>
      <c r="D1212" s="20"/>
      <c r="E1212" s="257"/>
      <c r="F1212" s="170"/>
    </row>
    <row r="1213" spans="1:6" x14ac:dyDescent="0.35">
      <c r="A1213" s="225"/>
      <c r="B1213" s="20"/>
      <c r="C1213" s="257"/>
      <c r="D1213" s="20"/>
      <c r="E1213" s="257"/>
      <c r="F1213" s="170"/>
    </row>
    <row r="1214" spans="1:6" x14ac:dyDescent="0.35">
      <c r="A1214" s="225"/>
      <c r="B1214" s="20"/>
      <c r="C1214" s="257"/>
      <c r="D1214" s="20"/>
      <c r="E1214" s="257"/>
      <c r="F1214" s="170"/>
    </row>
    <row r="1215" spans="1:6" x14ac:dyDescent="0.35">
      <c r="A1215" s="225"/>
      <c r="B1215" s="20"/>
      <c r="C1215" s="257"/>
      <c r="D1215" s="20"/>
      <c r="E1215" s="257"/>
      <c r="F1215" s="170"/>
    </row>
    <row r="1216" spans="1:6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34" activePane="bottomLeft" state="frozen"/>
      <selection pane="bottomLeft" activeCell="E746" sqref="E746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5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46" si="28">+IF(F731=0,"",C731/F731)</f>
        <v>14764.542141360806</v>
      </c>
      <c r="C731" s="288">
        <v>102900</v>
      </c>
      <c r="D731" s="110">
        <f t="shared" ref="D731:D746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 t="str">
        <f t="shared" si="28"/>
        <v/>
      </c>
      <c r="C746" s="288"/>
      <c r="D746" s="110">
        <f t="shared" si="29"/>
        <v>0</v>
      </c>
      <c r="E746" s="288"/>
      <c r="F746" s="177">
        <f>USD_CNY!B989</f>
        <v>0</v>
      </c>
    </row>
    <row r="747" spans="1:7" x14ac:dyDescent="0.3">
      <c r="A747" s="251"/>
      <c r="B747" s="110"/>
      <c r="C747" s="288"/>
      <c r="D747" s="110"/>
      <c r="E747" s="288"/>
      <c r="F747" s="177"/>
    </row>
    <row r="748" spans="1:7" x14ac:dyDescent="0.3">
      <c r="A748" s="251"/>
      <c r="B748" s="110"/>
      <c r="C748" s="288"/>
      <c r="D748" s="110"/>
      <c r="E748" s="288"/>
      <c r="F748" s="177"/>
    </row>
    <row r="749" spans="1:7" x14ac:dyDescent="0.3">
      <c r="A749" s="251"/>
      <c r="B749" s="110"/>
      <c r="C749" s="288"/>
      <c r="D749" s="110"/>
      <c r="E749" s="288"/>
      <c r="F749" s="177"/>
    </row>
    <row r="750" spans="1:7" x14ac:dyDescent="0.3">
      <c r="A750" s="251"/>
      <c r="B750" s="110"/>
      <c r="C750" s="288"/>
      <c r="D750" s="110"/>
      <c r="E750" s="288"/>
      <c r="F750" s="177"/>
    </row>
    <row r="751" spans="1:7" x14ac:dyDescent="0.3">
      <c r="A751" s="251"/>
      <c r="B751" s="110"/>
      <c r="C751" s="288"/>
      <c r="D751" s="110"/>
      <c r="E751" s="288"/>
      <c r="F751" s="177"/>
    </row>
    <row r="752" spans="1:7" x14ac:dyDescent="0.3">
      <c r="A752" s="251"/>
      <c r="B752" s="110"/>
      <c r="C752" s="288"/>
      <c r="D752" s="110"/>
      <c r="E752" s="288"/>
      <c r="F752" s="177"/>
    </row>
    <row r="753" spans="1:6" x14ac:dyDescent="0.3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 x14ac:dyDescent="0.3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 x14ac:dyDescent="0.3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 x14ac:dyDescent="0.3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 x14ac:dyDescent="0.3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 x14ac:dyDescent="0.3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 x14ac:dyDescent="0.3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 x14ac:dyDescent="0.3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 x14ac:dyDescent="0.3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 x14ac:dyDescent="0.3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 x14ac:dyDescent="0.3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 x14ac:dyDescent="0.3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 x14ac:dyDescent="0.3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 x14ac:dyDescent="0.3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 x14ac:dyDescent="0.3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 x14ac:dyDescent="0.3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 x14ac:dyDescent="0.3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 x14ac:dyDescent="0.3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 x14ac:dyDescent="0.3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 x14ac:dyDescent="0.3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 x14ac:dyDescent="0.3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 x14ac:dyDescent="0.3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 x14ac:dyDescent="0.3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 x14ac:dyDescent="0.3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 x14ac:dyDescent="0.3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 x14ac:dyDescent="0.3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 x14ac:dyDescent="0.3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 x14ac:dyDescent="0.3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 x14ac:dyDescent="0.3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 x14ac:dyDescent="0.3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5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5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5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5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5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5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5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5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5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5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5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5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5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5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5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5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5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5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5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5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5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5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5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5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5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5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5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5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5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5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5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5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5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5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5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5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5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5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5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5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5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5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5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5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5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5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5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5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5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5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5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5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5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5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5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5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5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5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5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5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5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5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5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6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6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6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6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6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6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6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6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6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6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6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6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6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6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6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6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6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6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6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6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6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6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7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7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7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7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7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7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7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3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3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3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3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3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3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3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3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3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3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3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3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3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3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3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3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3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3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3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3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3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3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3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3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3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3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3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3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3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3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3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3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3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3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3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3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3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3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3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3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3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3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3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3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3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3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3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3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3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3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3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3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3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3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3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3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3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3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3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3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3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3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3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4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4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4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4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4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4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4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4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4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4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4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4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4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4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4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4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4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4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4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4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4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4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5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5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5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5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5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5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5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0"/>
  <sheetViews>
    <sheetView workbookViewId="0">
      <pane xSplit="1" ySplit="5" topLeftCell="B66" activePane="bottomRight" state="frozen"/>
      <selection pane="topRight" activeCell="B1" sqref="B1"/>
      <selection pane="bottomLeft" activeCell="A6" sqref="A6"/>
      <selection pane="bottomRight" activeCell="E69" sqref="E69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1023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1024</v>
      </c>
      <c r="C4" s="363" t="s">
        <v>1024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1025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1025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1025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1025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1025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1025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1025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1025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1025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1025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1025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1025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1025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1025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1025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1025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1025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1025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1025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1025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1025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1025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1025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1025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1025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1025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1025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1025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1025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1025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1025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1025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1025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1025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1025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1025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1025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1025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1025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1025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1025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1025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1025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1025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1025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1025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1025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69" si="13">+IF(F55=0,"",C55/F55)</f>
        <v>342.49720205469623</v>
      </c>
      <c r="C55" s="371">
        <v>2387</v>
      </c>
      <c r="D55" s="357">
        <f t="shared" ref="D55:D69" si="14">+IF(ISERROR(B55/1.17),0,B55/1.17)</f>
        <v>292.73265132880022</v>
      </c>
      <c r="E55" s="1" t="s">
        <v>1025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1025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1025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1025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1025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1025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1025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1025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1025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1025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1025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1025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1025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1">
        <v>2303.5</v>
      </c>
      <c r="D68" s="357">
        <f t="shared" si="14"/>
        <v>284.00558818445023</v>
      </c>
      <c r="E68" s="1" t="s">
        <v>1025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1">
        <f t="shared" si="13"/>
        <v>324.23675115207374</v>
      </c>
      <c r="C69" s="1">
        <v>2251.5</v>
      </c>
      <c r="D69" s="1">
        <f t="shared" si="14"/>
        <v>277.12542833510577</v>
      </c>
      <c r="E69" s="1" t="s">
        <v>1025</v>
      </c>
      <c r="F69" s="1">
        <f>USD_CNY!B988</f>
        <v>6.944</v>
      </c>
      <c r="G69" s="361">
        <f t="shared" ref="G69:G70" si="22">C69-C68</f>
        <v>-52</v>
      </c>
    </row>
    <row r="70" spans="1:7" x14ac:dyDescent="0.3">
      <c r="A70" s="350">
        <v>43426</v>
      </c>
      <c r="F70" s="1">
        <f>USD_CNY!B989</f>
        <v>0</v>
      </c>
      <c r="G70" s="361">
        <f t="shared" si="22"/>
        <v>-2251.5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2018-11-21T04:14:29Z</dcterms:modified>
</cp:coreProperties>
</file>