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D1122" s="1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D1118" s="1"/>
  <c r="B660" i="7"/>
  <c r="D660"/>
  <c r="B661"/>
  <c r="D661"/>
  <c r="B1113" i="5"/>
  <c r="D1113"/>
  <c r="B1116" i="4"/>
  <c r="D1116"/>
  <c r="B1115" i="3"/>
  <c r="B1117" i="2"/>
  <c r="D1117" s="1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D1114" s="1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 s="1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D1094" s="1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100"/>
  <c r="D1102"/>
  <c r="D1106"/>
  <c r="D1107"/>
  <c r="D1110"/>
  <c r="D1112"/>
  <c r="D1113"/>
  <c r="D1116"/>
  <c r="D1119"/>
  <c r="D1123"/>
  <c r="D1089" i="3"/>
  <c r="D1091"/>
  <c r="D1092"/>
  <c r="D1093"/>
  <c r="D1097"/>
  <c r="D1099"/>
  <c r="D1101"/>
  <c r="D1103"/>
  <c r="D1109"/>
  <c r="D1110"/>
  <c r="D1113"/>
  <c r="D1115"/>
  <c r="D1116"/>
  <c r="D1120"/>
  <c r="D1121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 s="1"/>
  <c r="B629" i="7"/>
  <c r="B1082" i="5"/>
  <c r="D1082"/>
  <c r="G1082"/>
  <c r="G1083"/>
  <c r="B1085" i="4"/>
  <c r="D1085"/>
  <c r="G1084" i="3"/>
  <c r="G1085"/>
  <c r="B1084"/>
  <c r="D1084"/>
  <c r="B1086" i="2"/>
  <c r="D1086" s="1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 s="1"/>
  <c r="G620" i="7"/>
  <c r="G621"/>
  <c r="B620"/>
  <c r="B1073" i="5"/>
  <c r="D1073"/>
  <c r="B1076" i="4"/>
  <c r="D1076"/>
  <c r="G1075"/>
  <c r="G1076"/>
  <c r="G1077"/>
  <c r="B1075" i="3"/>
  <c r="D1075"/>
  <c r="B1077" i="2"/>
  <c r="D1077" s="1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 s="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 s="1"/>
  <c r="G608" i="7"/>
  <c r="B608"/>
  <c r="B1064" i="4"/>
  <c r="D1064"/>
  <c r="B1063" i="3"/>
  <c r="D1063"/>
  <c r="B1065" i="2"/>
  <c r="D1065" s="1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 s="1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 s="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D1054"/>
  <c r="B1055" i="2"/>
  <c r="D1055" s="1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 s="1"/>
  <c r="B597" i="7"/>
  <c r="G597"/>
  <c r="B1050" i="5"/>
  <c r="D1050"/>
  <c r="B1053" i="4"/>
  <c r="D1053"/>
  <c r="B1052" i="3"/>
  <c r="D1052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 s="1"/>
  <c r="G1020"/>
  <c r="B563" i="7"/>
  <c r="B1019" i="4"/>
  <c r="D1019"/>
  <c r="B1018" i="3"/>
  <c r="D1018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 s="1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 s="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 s="1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 s="1"/>
  <c r="B511" i="7"/>
  <c r="B964" i="5"/>
  <c r="D964"/>
  <c r="B967" i="4"/>
  <c r="D967"/>
  <c r="B966" i="3"/>
  <c r="B967" i="2"/>
  <c r="D967" s="1"/>
  <c r="B510" i="7"/>
  <c r="B963" i="5"/>
  <c r="B966" i="4"/>
  <c r="D966"/>
  <c r="B965" i="3"/>
  <c r="D965"/>
  <c r="B966" i="2"/>
  <c r="D966" s="1"/>
  <c r="G965"/>
  <c r="G966"/>
  <c r="G967"/>
  <c r="G968"/>
  <c r="B509" i="7"/>
  <c r="D509"/>
  <c r="B962" i="5"/>
  <c r="B965" i="4"/>
  <c r="D965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 s="1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/>
  <c r="B944" i="3"/>
  <c r="B945" i="2"/>
  <c r="D945" s="1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 s="1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 s="1"/>
  <c r="B469" i="7"/>
  <c r="D469"/>
  <c r="B922" i="5"/>
  <c r="D922"/>
  <c r="B925" i="4"/>
  <c r="D925"/>
  <c r="B926"/>
  <c r="D926"/>
  <c r="G924" i="3"/>
  <c r="G925"/>
  <c r="B924"/>
  <c r="D924"/>
  <c r="B925" i="2"/>
  <c r="D925" s="1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 s="1"/>
  <c r="B467" i="7"/>
  <c r="D467"/>
  <c r="B920" i="5"/>
  <c r="D920"/>
  <c r="B923" i="4"/>
  <c r="D923"/>
  <c r="B922" i="3"/>
  <c r="D922"/>
  <c r="B923" i="2"/>
  <c r="D923" s="1"/>
  <c r="B466" i="7"/>
  <c r="D466"/>
  <c r="B919" i="5"/>
  <c r="B922" i="4"/>
  <c r="D922"/>
  <c r="B921" i="3"/>
  <c r="B922" i="2"/>
  <c r="D922" s="1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 s="1"/>
  <c r="B451" i="7"/>
  <c r="D451"/>
  <c r="B904" i="5"/>
  <c r="D904"/>
  <c r="B907" i="4"/>
  <c r="D907"/>
  <c r="B906" i="3"/>
  <c r="D906"/>
  <c r="B907" i="2"/>
  <c r="D907" s="1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703" i="7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<sst xmlns="http://schemas.openxmlformats.org/spreadsheetml/2006/main" count="4505" uniqueCount="1031">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</sst>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Cu!$A$760:$A$1177</c:f>
              <c:numCache>
                <c:formatCode>yyyy\.mm\.dd</c:formatCode>
                <c:ptCount val="199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</c:numCache>
            </c:numRef>
          </c:cat>
          <c:val>
            <c:numRef>
              <c:f>Cu!$B$760:$B$1177</c:f>
              <c:numCache>
                <c:formatCode>_(* #,##0.00_);_(* \(#,##0.00\);_(* "-"??_);_(@_)</c:formatCode>
                <c:ptCount val="199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</c:numCache>
            </c:numRef>
          </c:val>
        </c:ser>
        <c:axId val="76989568"/>
        <c:axId val="76991104"/>
      </c:areaChart>
      <c:dateAx>
        <c:axId val="7698956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991104"/>
        <c:crosses val="autoZero"/>
        <c:auto val="1"/>
        <c:lblOffset val="100"/>
      </c:dateAx>
      <c:valAx>
        <c:axId val="7699110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9895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77071872"/>
        <c:axId val="77073408"/>
      </c:areaChart>
      <c:dateAx>
        <c:axId val="770718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7340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70734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0718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459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Ag!$A$875:$A$1176</c:f>
              <c:numCache>
                <c:formatCode>yyyy\.mm\.dd</c:formatCode>
                <c:ptCount val="18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</c:numCache>
            </c:numRef>
          </c:cat>
          <c:val>
            <c:numRef>
              <c:f>Ag!$B$875:$B$1176</c:f>
              <c:numCache>
                <c:formatCode>_(* #,##0.00_);_(* \(#,##0.00\);_(* "-"??_);_(@_)</c:formatCode>
                <c:ptCount val="188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</c:numCache>
            </c:numRef>
          </c:val>
        </c:ser>
        <c:axId val="77105024"/>
        <c:axId val="77106560"/>
      </c:areaChart>
      <c:dateAx>
        <c:axId val="771050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06560"/>
        <c:crosses val="autoZero"/>
        <c:auto val="1"/>
        <c:lblOffset val="100"/>
        <c:majorUnit val="7"/>
        <c:majorTimeUnit val="days"/>
      </c:dateAx>
      <c:valAx>
        <c:axId val="77106560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050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Zn!$A$760:$A$1173</c:f>
              <c:numCache>
                <c:formatCode>yyyy\.mm\.dd</c:formatCode>
                <c:ptCount val="18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</c:numCache>
            </c:numRef>
          </c:cat>
          <c:val>
            <c:numRef>
              <c:f>Zn!$B$760:$B$1173</c:f>
              <c:numCache>
                <c:formatCode>_(* #,##0.00_);_(* \(#,##0.00\);_(* "-"??_);_(@_)</c:formatCode>
                <c:ptCount val="188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</c:numCache>
            </c:numRef>
          </c:val>
        </c:ser>
        <c:axId val="77936896"/>
        <c:axId val="77942784"/>
      </c:areaChart>
      <c:dateAx>
        <c:axId val="7793689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42784"/>
        <c:crosses val="autoZero"/>
        <c:auto val="1"/>
        <c:lblOffset val="100"/>
      </c:dateAx>
      <c:valAx>
        <c:axId val="7794278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3689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834"/>
        </c:manualLayout>
      </c:layout>
      <c:areaChart>
        <c:grouping val="standard"/>
        <c:ser>
          <c:idx val="0"/>
          <c:order val="0"/>
          <c:cat>
            <c:numRef>
              <c:f>USD_CNY!$A$910:$A$962</c:f>
              <c:numCache>
                <c:formatCode>yyyy\.mm\.dd</c:formatCode>
                <c:ptCount val="53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</c:numCache>
            </c:numRef>
          </c:cat>
          <c:val>
            <c:numRef>
              <c:f>USD_CNY!$B$910:$B$962</c:f>
              <c:numCache>
                <c:formatCode>_(* #,##0.00000_);_(* \(#,##0.00000\);_(* "-"??_);_(@_)</c:formatCode>
                <c:ptCount val="53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</c:numCache>
            </c:numRef>
          </c:val>
        </c:ser>
        <c:axId val="77957760"/>
        <c:axId val="77967744"/>
      </c:areaChart>
      <c:dateAx>
        <c:axId val="779577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967744"/>
        <c:crosses val="autoZero"/>
        <c:auto val="1"/>
        <c:lblOffset val="100"/>
        <c:majorUnit val="7"/>
      </c:dateAx>
      <c:valAx>
        <c:axId val="77967744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577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99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7601792"/>
        <c:axId val="77607680"/>
      </c:areaChart>
      <c:catAx>
        <c:axId val="77601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07680"/>
        <c:crosses val="autoZero"/>
        <c:auto val="1"/>
        <c:lblAlgn val="ctr"/>
        <c:lblOffset val="100"/>
      </c:catAx>
      <c:valAx>
        <c:axId val="7760768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017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66"/>
        </c:manualLayout>
      </c:layout>
      <c:areaChart>
        <c:grouping val="standard"/>
        <c:ser>
          <c:idx val="0"/>
          <c:order val="0"/>
          <c:cat>
            <c:numRef>
              <c:f>Pb!$A$759:$A$1175</c:f>
              <c:numCache>
                <c:formatCode>yyyy\.mm\.dd</c:formatCode>
                <c:ptCount val="188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</c:numCache>
            </c:numRef>
          </c:cat>
          <c:val>
            <c:numRef>
              <c:f>Pb!$B$759:$B$1175</c:f>
              <c:numCache>
                <c:formatCode>_(* #,##0.00_);_(* \(#,##0.00\);_(* "-"??_);_(@_)</c:formatCode>
                <c:ptCount val="188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</c:numCache>
            </c:numRef>
          </c:val>
        </c:ser>
        <c:axId val="77614464"/>
        <c:axId val="77624448"/>
      </c:areaChart>
      <c:dateAx>
        <c:axId val="776144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62444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762444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144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8328576"/>
        <c:axId val="78330112"/>
      </c:lineChart>
      <c:dateAx>
        <c:axId val="78328576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30112"/>
        <c:crosses val="autoZero"/>
        <c:auto val="1"/>
        <c:lblOffset val="100"/>
      </c:dateAx>
      <c:valAx>
        <c:axId val="7833011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2857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8358784"/>
        <c:axId val="78376960"/>
      </c:lineChart>
      <c:dateAx>
        <c:axId val="7835878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76960"/>
        <c:crosses val="autoZero"/>
        <c:auto val="1"/>
        <c:lblOffset val="100"/>
      </c:dateAx>
      <c:valAx>
        <c:axId val="7837696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5878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88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Ni!$A$6:$A$720</c:f>
              <c:numCache>
                <c:formatCode>yyyy\.mm\.dd</c:formatCode>
                <c:ptCount val="166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</c:numCache>
            </c:numRef>
          </c:cat>
          <c:val>
            <c:numRef>
              <c:f>Ni!$B$6:$B$720</c:f>
              <c:numCache>
                <c:formatCode>_(* #,##0.00_);_(* \(#,##0.00\);_(* "-"??_);_(@_)</c:formatCode>
                <c:ptCount val="166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</c:numCache>
            </c:numRef>
          </c:val>
        </c:ser>
        <c:axId val="78396416"/>
        <c:axId val="78406400"/>
      </c:areaChart>
      <c:dateAx>
        <c:axId val="783964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06400"/>
        <c:crosses val="autoZero"/>
        <c:auto val="1"/>
        <c:lblOffset val="100"/>
      </c:dateAx>
      <c:valAx>
        <c:axId val="7840640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964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1"/>
          <c:h val="0.69927783655258657"/>
        </c:manualLayout>
      </c:layout>
      <c:areaChart>
        <c:grouping val="standard"/>
        <c:ser>
          <c:idx val="0"/>
          <c:order val="0"/>
          <c:cat>
            <c:numRef>
              <c:f>Coke!$A$6:$A$44</c:f>
              <c:numCache>
                <c:formatCode>yyyy\.mm\.dd</c:formatCode>
                <c:ptCount val="39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</c:numCache>
            </c:numRef>
          </c:cat>
          <c:val>
            <c:numRef>
              <c:f>Coke!$B$6:$B$44</c:f>
              <c:numCache>
                <c:formatCode>0.00</c:formatCode>
                <c:ptCount val="39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</c:numCache>
            </c:numRef>
          </c:val>
        </c:ser>
        <c:axId val="78413824"/>
        <c:axId val="78415360"/>
      </c:areaChart>
      <c:dateAx>
        <c:axId val="784138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15360"/>
        <c:crosses val="autoZero"/>
        <c:auto val="1"/>
        <c:lblOffset val="100"/>
        <c:baseTimeUnit val="days"/>
      </c:dateAx>
      <c:valAx>
        <c:axId val="78415360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138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6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Steel!$A$6:$A$43</c:f>
              <c:numCache>
                <c:formatCode>yyyy\.mm\.dd</c:formatCode>
                <c:ptCount val="38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</c:numCache>
            </c:numRef>
          </c:cat>
          <c:val>
            <c:numRef>
              <c:f>Steel!$B$6:$B$43</c:f>
              <c:numCache>
                <c:formatCode>0.00</c:formatCode>
                <c:ptCount val="38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</c:numCache>
            </c:numRef>
          </c:val>
        </c:ser>
        <c:axId val="78582144"/>
        <c:axId val="78583680"/>
      </c:areaChart>
      <c:dateAx>
        <c:axId val="785821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83680"/>
        <c:crosses val="autoZero"/>
        <c:auto val="1"/>
        <c:lblOffset val="100"/>
        <c:baseTimeUnit val="days"/>
      </c:dateAx>
      <c:valAx>
        <c:axId val="78583680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821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122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0" t="s">
        <v>1019</v>
      </c>
      <c r="B1" s="380"/>
      <c r="C1" s="380"/>
      <c r="D1" s="380"/>
      <c r="E1" s="380"/>
      <c r="F1" s="380"/>
      <c r="G1" s="380"/>
      <c r="H1" s="380"/>
      <c r="I1" s="380"/>
      <c r="J1" s="158"/>
      <c r="K1" s="339"/>
      <c r="L1" s="198"/>
      <c r="M1" s="159"/>
    </row>
    <row r="2" spans="1:13">
      <c r="A2" s="381" t="s">
        <v>21</v>
      </c>
      <c r="B2" s="381"/>
      <c r="C2" s="381"/>
      <c r="D2" s="381"/>
      <c r="E2" s="182">
        <v>43389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50435</v>
      </c>
      <c r="E5" s="329">
        <f>+IF(ISERROR(VLOOKUP($E$2,Cu!$A$5:$H$1643,7,0)),0,VLOOKUP($E$2,Cu!$A$5:$H$1643,7,0))</f>
        <v>-455</v>
      </c>
      <c r="F5" s="328" t="s">
        <v>3</v>
      </c>
      <c r="G5" s="327">
        <f>+IF(ISERROR(VLOOKUP($E$2,Cu!$A$5:$H$1643,2,0)),0,VLOOKUP($E$2,Cu!$A$5:$H$1643,2,0))</f>
        <v>7287.2733157346447</v>
      </c>
      <c r="H5" s="327">
        <f>+IF(ISERROR(VLOOKUP($E$2,Cu!$A$5:$H$1643,4,0)),0,VLOOKUP($E$2,Cu!$A$5:$H$1643,4,0))</f>
        <v>6228.4387313971329</v>
      </c>
      <c r="I5" s="327">
        <f>+IF(ISERROR(VLOOKUP($E$2,Cu!$A$5:$H$1643,5,0)),0,VLOOKUP($E$2,Cu!$A$5:$H$1643,5,0))</f>
        <v>6296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18875</v>
      </c>
      <c r="E6" s="329">
        <f>+IF(ISERROR(VLOOKUP($E$2,Pb!$A$5:$H$1988,7,0)),0,VLOOKUP($E$2,Pb!$A$5:$H$1988,7,0))</f>
        <v>-50</v>
      </c>
      <c r="F6" s="328" t="s">
        <v>3</v>
      </c>
      <c r="G6" s="327">
        <f>+IF(ISERROR(VLOOKUP($E$2,Pb!$A$5:$H$1988,2,0)),0,VLOOKUP($E$2,Pb!$A$5:$H$1988,2,0))</f>
        <v>2727.218872499086</v>
      </c>
      <c r="H6" s="327">
        <f>+IF(ISERROR(VLOOKUP($E$2,Pb!$A$5:$H$1988,4,0)),0,VLOOKUP($E$2,Pb!$A$5:$H$1988,4,0))</f>
        <v>2330.95630128127</v>
      </c>
      <c r="I6" s="327">
        <f>+IF(ISERROR(VLOOKUP($E$2,Pb!$A$5:$H$1988,5,0)),0,VLOOKUP($E$2,Pb!$A$5:$H$1988,5,0))</f>
        <v>2091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3551</v>
      </c>
      <c r="E7" s="329">
        <f>+IF(ISERROR(VLOOKUP($E$2,Ag!$A$5:$H$1988,7,0)),0,VLOOKUP($E$2,Ag!$A$5:$H$1988,7,0))</f>
        <v>19</v>
      </c>
      <c r="F7" s="328" t="s">
        <v>6</v>
      </c>
      <c r="G7" s="327">
        <f>+IF(ISERROR(VLOOKUP($E$2,Ag!$A$5:$H$1519,2,0)),0,VLOOKUP($E$2,Ag!$A$5:$H$1519,2,0))</f>
        <v>513.0783690725433</v>
      </c>
      <c r="H7" s="327">
        <f>+IF(ISERROR(VLOOKUP($E$2,Ag!$A$5:$H$1519,4,0)),0,VLOOKUP($E$2,Ag!$A$5:$H$1519,4,0))</f>
        <v>438.52852057482335</v>
      </c>
      <c r="I7" s="327">
        <f>+IF(ISERROR(VLOOKUP($E$2,Ag!$A$5:$H$1519,5,0)),0,VLOOKUP($E$2,Ag!$A$5:$H$1519,5,0))</f>
        <v>473.09500000000003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23100</v>
      </c>
      <c r="E8" s="329">
        <f>+IF(ISERROR(VLOOKUP($E$2,Zn!$A$5:$H$2996,7,0)),0,VLOOKUP($E$2,Zn!$A$5:$H$2996,7,0))</f>
        <v>-300</v>
      </c>
      <c r="F8" s="328" t="s">
        <v>3</v>
      </c>
      <c r="G8" s="327">
        <f>+IF(ISERROR(VLOOKUP($E$2,Zn!$A$5:$H$2996,2,0)),0,VLOOKUP($E$2,Zn!$A$5:$H$2996,2,0))</f>
        <v>3337.6824346876233</v>
      </c>
      <c r="H8" s="327">
        <f>+IF(ISERROR(VLOOKUP($E$2,Zn!$A$5:$H$2996,4,0)),0,VLOOKUP($E$2,Zn!$A$5:$H$2996,4,0))</f>
        <v>2852.7200296475417</v>
      </c>
      <c r="I8" s="327">
        <f>+IF(ISERROR(VLOOKUP($E$2,Zn!$A$5:$H$2996,5,0)),0,VLOOKUP($E$2,Zn!$A$5:$H$2996,5,0))</f>
        <v>2662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106600</v>
      </c>
      <c r="E9" s="329">
        <f>+IF(ISERROR(VLOOKUP($E$2,Ni!$A$6:$H$2998,7,0)),0,VLOOKUP($E$2,Ni!$A$6:$H$2998,7,0))</f>
        <v>-1750</v>
      </c>
      <c r="F9" s="328" t="s">
        <v>3</v>
      </c>
      <c r="G9" s="327">
        <f>+IF(ISERROR(VLOOKUP($E$2,Ni!$A$6:$H$2998,2,0)),0,VLOOKUP($E$2,Ni!$A$6:$H$2998,2,0))</f>
        <v>15402.465261372323</v>
      </c>
      <c r="H9" s="327">
        <f>+IF(ISERROR(VLOOKUP($E$2,Ni!$A$6:$H$2998,4,0)),0,VLOOKUP($E$2,Ni!$A$6:$H$2998,4,0))</f>
        <v>13164.500223395149</v>
      </c>
      <c r="I9" s="327">
        <f>+IF(ISERROR(VLOOKUP($E$2,Ni!$A$6:$H$2998,5,0)),0,VLOOKUP($E$2,Ni!$A$6:$H$2998,5,0))</f>
        <v>12650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2495</v>
      </c>
      <c r="E10" s="329">
        <f>+IF(ISERROR(VLOOKUP($E$2,Coke!$A$6:$H$2998,7,0)),0,VLOOKUP($E$2,Coke!$A$6:$H$2998,7,0))</f>
        <v>-4.5</v>
      </c>
      <c r="F10" s="328" t="s">
        <v>3</v>
      </c>
      <c r="G10" s="327">
        <f>+IF(ISERROR(VLOOKUP($E$2,Coke!$A$6:$H$2998,2,0)),0,VLOOKUP($E$2,Coke!$A$6:$H$2998,2,0))</f>
        <v>360.49860062968054</v>
      </c>
      <c r="H10" s="327">
        <f>+IF(ISERROR(VLOOKUP($E$2,Coke!$A$6:$H$2998,4,0)),0,VLOOKUP($E$2,Coke!$A$6:$H$2998,4,0))</f>
        <v>308.11846207665008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4570</v>
      </c>
      <c r="E11" s="329">
        <f>+IF(ISERROR(VLOOKUP($E$2,Steel!$A$6:$H$2998,7,0)),0,VLOOKUP($E$2,Steel!$A$6:$H$2998,7,0))</f>
        <v>10</v>
      </c>
      <c r="F11" s="328" t="s">
        <v>3</v>
      </c>
      <c r="G11" s="327">
        <f>+IF(ISERROR(VLOOKUP($E$2,Steel!$A$6:$H$2998,2,0)),0,VLOOKUP($E$2,Steel!$A$6:$H$2998,2,0))</f>
        <v>660.31206608322248</v>
      </c>
      <c r="H11" s="327">
        <f>+IF(ISERROR(VLOOKUP($E$2,Steel!$A$6:$H$2998,4,0)),0,VLOOKUP($E$2,Steel!$A$6:$H$2998,4,0))</f>
        <v>564.3692872506175</v>
      </c>
      <c r="I11" s="356">
        <f>+IF(ISERROR(VLOOKUP($E$2,Steel!$A$6:$H$2998,5,0)),0,VLOOKUP($E$2,Steel!$A$6:$H$2998,5,0))</f>
        <v>500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43389</v>
      </c>
      <c r="C15" s="183" t="s">
        <v>1003</v>
      </c>
      <c r="D15" s="193">
        <f>+IF(ISERROR(VLOOKUP($E$2,'CNY-VND'!$A$4:$B$500,2,0)),0,VLOOKUP($E$2,'CNY-VND'!$A$4:$B$500,2,0))</f>
        <v>3401</v>
      </c>
      <c r="E15" s="382" t="s">
        <v>1001</v>
      </c>
      <c r="F15" s="382"/>
      <c r="G15" s="382"/>
      <c r="H15" s="382"/>
      <c r="I15" s="382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23375</v>
      </c>
      <c r="E16" s="382" t="s">
        <v>1004</v>
      </c>
      <c r="F16" s="382"/>
      <c r="G16" s="382"/>
      <c r="H16" s="382"/>
      <c r="I16" s="382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6.9209699999999996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3" t="s">
        <v>17</v>
      </c>
      <c r="B18" s="383"/>
      <c r="C18" s="383"/>
      <c r="D18" s="383"/>
      <c r="E18" s="383"/>
      <c r="F18" s="383"/>
      <c r="G18" s="383"/>
      <c r="H18" s="383"/>
      <c r="I18" s="383"/>
    </row>
    <row r="19" spans="1:12" ht="15.75" customHeight="1">
      <c r="A19" s="377" t="s">
        <v>656</v>
      </c>
      <c r="B19" s="378"/>
      <c r="C19" s="377" t="s">
        <v>18</v>
      </c>
      <c r="D19" s="379"/>
      <c r="E19" s="379"/>
      <c r="F19" s="379"/>
      <c r="G19" s="379"/>
      <c r="H19" s="379"/>
      <c r="I19" s="379"/>
    </row>
    <row r="34" spans="1:12" ht="15" customHeight="1">
      <c r="A34" s="375" t="s">
        <v>657</v>
      </c>
      <c r="B34" s="375"/>
      <c r="C34" s="376" t="s">
        <v>4</v>
      </c>
      <c r="D34" s="376"/>
      <c r="E34" s="376"/>
      <c r="F34" s="376"/>
      <c r="G34" s="376"/>
      <c r="H34" s="376"/>
      <c r="I34" s="376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5" t="s">
        <v>705</v>
      </c>
      <c r="B49" s="375"/>
      <c r="C49" s="376" t="s">
        <v>706</v>
      </c>
      <c r="D49" s="376"/>
      <c r="E49" s="376"/>
      <c r="F49" s="376"/>
      <c r="G49" s="376"/>
      <c r="H49" s="376"/>
      <c r="I49" s="376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5" t="s">
        <v>721</v>
      </c>
      <c r="B67" s="375"/>
      <c r="C67" s="376" t="s">
        <v>722</v>
      </c>
      <c r="D67" s="376"/>
      <c r="E67" s="376"/>
      <c r="F67" s="376"/>
      <c r="G67" s="376"/>
      <c r="H67" s="376"/>
      <c r="I67" s="376"/>
    </row>
    <row r="82" spans="1:9">
      <c r="A82" s="375" t="s">
        <v>759</v>
      </c>
      <c r="B82" s="375"/>
      <c r="C82" s="376" t="s">
        <v>760</v>
      </c>
      <c r="D82" s="376"/>
      <c r="E82" s="376"/>
      <c r="F82" s="376"/>
      <c r="G82" s="376"/>
      <c r="H82" s="376"/>
      <c r="I82" s="376"/>
    </row>
    <row r="100" spans="1:9">
      <c r="A100" s="374" t="s">
        <v>1029</v>
      </c>
      <c r="B100" s="374"/>
      <c r="C100" s="374"/>
      <c r="D100" s="374"/>
      <c r="E100" s="374"/>
      <c r="F100" s="374"/>
      <c r="G100" s="374"/>
      <c r="H100" s="374"/>
      <c r="I100" s="374"/>
    </row>
    <row r="115" spans="1:9">
      <c r="A115" s="374" t="s">
        <v>1030</v>
      </c>
      <c r="B115" s="374"/>
      <c r="C115" s="374"/>
      <c r="D115" s="374"/>
      <c r="E115" s="374"/>
      <c r="F115" s="374"/>
      <c r="G115" s="374"/>
      <c r="H115" s="374"/>
      <c r="I115" s="374"/>
    </row>
    <row r="128" spans="1:9">
      <c r="A128" s="374" t="s">
        <v>1006</v>
      </c>
      <c r="B128" s="374"/>
      <c r="C128" s="374"/>
      <c r="D128" s="374"/>
      <c r="E128" s="374"/>
      <c r="F128" s="374"/>
      <c r="G128" s="374"/>
      <c r="H128" s="374"/>
      <c r="I128" s="374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C1178" sqref="C1178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4" t="s">
        <v>749</v>
      </c>
      <c r="B1" s="384"/>
      <c r="C1" s="384"/>
      <c r="D1" s="384"/>
      <c r="E1" s="384"/>
      <c r="F1" s="384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6296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>+C1175-C1174</f>
        <v>-375</v>
      </c>
    </row>
    <row r="1176" spans="1:7">
      <c r="A1176" s="345">
        <v>43388</v>
      </c>
      <c r="B1176" s="47">
        <f t="shared" ref="B1176" si="49">+IF(F1176=0,"",C1176/F1176)</f>
        <v>7357.8740385171477</v>
      </c>
      <c r="C1176" s="268">
        <v>50890</v>
      </c>
      <c r="D1176" s="47">
        <f t="shared" ref="D1176" si="50">+B1176/1.17</f>
        <v>6288.7812295018357</v>
      </c>
      <c r="E1176" s="268">
        <v>6325</v>
      </c>
      <c r="F1176" s="171">
        <f>USD_CNY!B961</f>
        <v>6.9164000000000003</v>
      </c>
      <c r="G1176" s="163">
        <f>+C1176-C1175</f>
        <v>355</v>
      </c>
    </row>
    <row r="1177" spans="1:7">
      <c r="A1177" s="345">
        <v>43389</v>
      </c>
      <c r="B1177" s="47">
        <f t="shared" ref="B1177" si="51">+IF(F1177=0,"",C1177/F1177)</f>
        <v>7287.2733157346447</v>
      </c>
      <c r="C1177" s="268">
        <v>50435</v>
      </c>
      <c r="D1177" s="47">
        <f t="shared" ref="D1177" si="52">+B1177/1.17</f>
        <v>6228.4387313971329</v>
      </c>
      <c r="E1177" s="268">
        <v>6296</v>
      </c>
      <c r="F1177" s="171">
        <f>USD_CNY!B962</f>
        <v>6.9209699999999996</v>
      </c>
      <c r="G1177" s="163">
        <f>+C1177-C1176</f>
        <v>-455</v>
      </c>
    </row>
    <row r="1178" spans="1:7">
      <c r="A1178" s="46"/>
      <c r="B1178" s="47"/>
      <c r="C1178" s="268"/>
      <c r="D1178" s="47"/>
      <c r="E1178" s="268"/>
      <c r="F1178" s="47"/>
    </row>
    <row r="1179" spans="1:7">
      <c r="A1179" s="46"/>
      <c r="B1179" s="47"/>
      <c r="C1179" s="268"/>
      <c r="D1179" s="47"/>
      <c r="E1179" s="268"/>
      <c r="F1179" s="47"/>
    </row>
    <row r="1180" spans="1:7">
      <c r="A1180" s="46"/>
      <c r="B1180" s="47"/>
      <c r="C1180" s="268"/>
      <c r="D1180" s="47"/>
      <c r="E1180" s="268"/>
      <c r="F1180" s="47"/>
    </row>
    <row r="1181" spans="1:7">
      <c r="A1181" s="46"/>
      <c r="B1181" s="47"/>
      <c r="C1181" s="268"/>
      <c r="D1181" s="47"/>
      <c r="E1181" s="268"/>
      <c r="F1181" s="47"/>
    </row>
    <row r="1182" spans="1:7">
      <c r="A1182" s="46"/>
      <c r="B1182" s="47"/>
      <c r="C1182" s="268"/>
      <c r="D1182" s="47"/>
      <c r="E1182" s="268"/>
      <c r="F1182" s="47"/>
    </row>
    <row r="1183" spans="1:7">
      <c r="A1183" s="46"/>
      <c r="B1183" s="47"/>
      <c r="C1183" s="268"/>
      <c r="D1183" s="47"/>
      <c r="E1183" s="268"/>
      <c r="F1183" s="47"/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47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8" activePane="bottomLeft" state="frozen"/>
      <selection pane="bottomLeft" activeCell="C1176" sqref="C1176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7" t="s">
        <v>749</v>
      </c>
      <c r="B1" s="387"/>
      <c r="C1" s="387"/>
      <c r="D1" s="387"/>
      <c r="E1" s="387"/>
      <c r="F1" s="387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7" activePane="bottomLeft" state="frozen"/>
      <selection pane="bottomLeft" activeCell="C1177" sqref="C1177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8" t="s">
        <v>749</v>
      </c>
      <c r="B1" s="388"/>
      <c r="C1" s="388"/>
      <c r="D1" s="388"/>
      <c r="E1" s="388"/>
      <c r="F1" s="388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>
      <c r="A1177" s="225"/>
      <c r="B1177" s="20"/>
      <c r="C1177" s="258"/>
      <c r="D1177" s="20"/>
      <c r="E1177" s="20"/>
      <c r="F1177" s="58"/>
    </row>
    <row r="1178" spans="1:7">
      <c r="A1178" s="225"/>
      <c r="B1178" s="20"/>
      <c r="C1178" s="258"/>
      <c r="D1178" s="20"/>
      <c r="E1178" s="20"/>
      <c r="F1178" s="58"/>
    </row>
    <row r="1179" spans="1:7">
      <c r="A1179" s="225"/>
      <c r="B1179" s="20"/>
      <c r="C1179" s="258"/>
      <c r="D1179" s="20"/>
      <c r="E1179" s="20"/>
      <c r="F1179" s="58"/>
    </row>
    <row r="1180" spans="1:7">
      <c r="A1180" s="225"/>
      <c r="B1180" s="20"/>
      <c r="C1180" s="258"/>
      <c r="D1180" s="20"/>
      <c r="E1180" s="20"/>
      <c r="F1180" s="58"/>
    </row>
    <row r="1181" spans="1:7">
      <c r="A1181" s="225"/>
      <c r="B1181" s="20"/>
      <c r="C1181" s="258"/>
      <c r="D1181" s="20"/>
      <c r="E1181" s="20"/>
      <c r="F1181" s="58"/>
    </row>
    <row r="1182" spans="1:7">
      <c r="A1182" s="225"/>
      <c r="B1182" s="20"/>
      <c r="C1182" s="258"/>
      <c r="D1182" s="20"/>
      <c r="E1182" s="20"/>
      <c r="F1182" s="58"/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6" activePane="bottomLeft" state="frozen"/>
      <selection pane="bottomLeft" activeCell="C1174" sqref="C1174"/>
    </sheetView>
  </sheetViews>
  <sheetFormatPr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2852.7200296475417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7">
      <c r="A1174" s="226"/>
      <c r="B1174" s="20"/>
      <c r="C1174" s="258"/>
      <c r="D1174" s="20"/>
      <c r="E1174" s="258"/>
      <c r="F1174" s="171"/>
      <c r="G1174" s="185">
        <f t="shared" ref="G1174:G1183" si="55">+C1174-C1173</f>
        <v>-23100</v>
      </c>
    </row>
    <row r="1175" spans="1:7">
      <c r="A1175" s="226"/>
      <c r="B1175" s="20"/>
      <c r="C1175" s="258"/>
      <c r="D1175" s="20"/>
      <c r="E1175" s="258"/>
      <c r="F1175" s="171"/>
      <c r="G1175" s="185">
        <f t="shared" si="55"/>
        <v>0</v>
      </c>
    </row>
    <row r="1176" spans="1:7">
      <c r="A1176" s="226"/>
      <c r="B1176" s="20"/>
      <c r="C1176" s="258"/>
      <c r="D1176" s="20"/>
      <c r="E1176" s="258"/>
      <c r="F1176" s="171"/>
      <c r="G1176" s="185">
        <f t="shared" si="55"/>
        <v>0</v>
      </c>
    </row>
    <row r="1177" spans="1:7">
      <c r="A1177" s="226"/>
      <c r="B1177" s="20"/>
      <c r="C1177" s="258"/>
      <c r="D1177" s="20"/>
      <c r="E1177" s="258"/>
      <c r="F1177" s="171"/>
      <c r="G1177" s="185">
        <f t="shared" si="55"/>
        <v>0</v>
      </c>
    </row>
    <row r="1178" spans="1:7">
      <c r="A1178" s="226"/>
      <c r="B1178" s="20"/>
      <c r="C1178" s="258"/>
      <c r="D1178" s="20"/>
      <c r="E1178" s="258"/>
      <c r="F1178" s="171"/>
      <c r="G1178" s="185">
        <f t="shared" si="55"/>
        <v>0</v>
      </c>
    </row>
    <row r="1179" spans="1:7">
      <c r="A1179" s="226"/>
      <c r="B1179" s="20"/>
      <c r="C1179" s="258"/>
      <c r="D1179" s="20"/>
      <c r="E1179" s="258"/>
      <c r="F1179" s="171"/>
      <c r="G1179" s="185">
        <f t="shared" si="55"/>
        <v>0</v>
      </c>
    </row>
    <row r="1180" spans="1:7">
      <c r="A1180" s="226"/>
      <c r="B1180" s="20"/>
      <c r="C1180" s="258"/>
      <c r="D1180" s="20"/>
      <c r="E1180" s="258"/>
      <c r="F1180" s="171"/>
      <c r="G1180" s="185">
        <f t="shared" si="55"/>
        <v>0</v>
      </c>
    </row>
    <row r="1181" spans="1:7">
      <c r="A1181" s="226"/>
      <c r="B1181" s="20"/>
      <c r="C1181" s="258"/>
      <c r="D1181" s="20"/>
      <c r="E1181" s="258"/>
      <c r="F1181" s="171"/>
      <c r="G1181" s="185">
        <f t="shared" si="55"/>
        <v>0</v>
      </c>
    </row>
    <row r="1182" spans="1:7">
      <c r="A1182" s="226"/>
      <c r="B1182" s="20"/>
      <c r="C1182" s="258"/>
      <c r="D1182" s="20"/>
      <c r="E1182" s="258"/>
      <c r="F1182" s="171"/>
      <c r="G1182" s="185">
        <f t="shared" si="55"/>
        <v>0</v>
      </c>
    </row>
    <row r="1183" spans="1:7">
      <c r="A1183" s="226"/>
      <c r="B1183" s="20"/>
      <c r="C1183" s="258"/>
      <c r="D1183" s="20"/>
      <c r="E1183" s="258"/>
      <c r="F1183" s="171"/>
      <c r="G1183" s="185">
        <f t="shared" si="55"/>
        <v>0</v>
      </c>
    </row>
    <row r="1184" spans="1:7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0" activePane="bottomLeft" state="frozen"/>
      <selection pane="bottomLeft" activeCell="E721" sqref="E721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>
      <c r="A721" s="252"/>
      <c r="B721" s="110"/>
      <c r="C721" s="289"/>
      <c r="D721" s="110"/>
      <c r="E721" s="289"/>
      <c r="F721" s="178"/>
      <c r="G721" s="106">
        <f t="shared" si="16"/>
        <v>-106600</v>
      </c>
    </row>
    <row r="722" spans="1:7">
      <c r="A722" s="252"/>
      <c r="B722" s="110"/>
      <c r="C722" s="289"/>
      <c r="D722" s="110"/>
      <c r="E722" s="289"/>
      <c r="F722" s="178"/>
      <c r="G722" s="106">
        <f t="shared" si="16"/>
        <v>0</v>
      </c>
    </row>
    <row r="723" spans="1:7">
      <c r="A723" s="252"/>
      <c r="B723" s="110"/>
      <c r="C723" s="289"/>
      <c r="D723" s="110"/>
      <c r="E723" s="289"/>
      <c r="F723" s="178"/>
      <c r="G723" s="106">
        <f t="shared" si="16"/>
        <v>0</v>
      </c>
    </row>
    <row r="724" spans="1:7">
      <c r="A724" s="252"/>
      <c r="B724" s="110"/>
      <c r="C724" s="289"/>
      <c r="D724" s="110"/>
      <c r="E724" s="289"/>
      <c r="F724" s="178"/>
      <c r="G724" s="106">
        <f t="shared" si="16"/>
        <v>0</v>
      </c>
    </row>
    <row r="725" spans="1:7">
      <c r="A725" s="252"/>
      <c r="B725" s="110"/>
      <c r="C725" s="289"/>
      <c r="D725" s="110"/>
      <c r="E725" s="289"/>
      <c r="F725" s="178"/>
      <c r="G725" s="106">
        <f t="shared" si="16"/>
        <v>0</v>
      </c>
    </row>
    <row r="726" spans="1:7">
      <c r="A726" s="252"/>
      <c r="B726" s="110"/>
      <c r="C726" s="289"/>
      <c r="D726" s="110"/>
      <c r="E726" s="289"/>
      <c r="F726" s="178"/>
      <c r="G726" s="106">
        <f t="shared" si="16"/>
        <v>0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5" sqref="C45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4" sqref="E44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63" sqref="B963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226">
        <v>43389</v>
      </c>
      <c r="B962" s="342">
        <v>6.9209699999999996</v>
      </c>
    </row>
    <row r="963" spans="1:2">
      <c r="A963" s="125"/>
      <c r="B963" s="342"/>
    </row>
    <row r="964" spans="1:2">
      <c r="A964" s="125"/>
      <c r="B964" s="342"/>
    </row>
    <row r="965" spans="1:2">
      <c r="A965" s="125"/>
      <c r="B965" s="342"/>
    </row>
    <row r="966" spans="1:2">
      <c r="A966" s="125"/>
      <c r="B966" s="342"/>
    </row>
    <row r="967" spans="1:2">
      <c r="A967" s="125"/>
      <c r="B967" s="342"/>
    </row>
    <row r="968" spans="1:2">
      <c r="A968" s="125"/>
      <c r="B968" s="342"/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0" activePane="bottomLeft" state="frozen"/>
      <selection pane="bottomLeft" activeCell="B445" sqref="B445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3"/>
      <c r="B445" s="334"/>
    </row>
    <row r="446" spans="1:2" ht="15.75">
      <c r="A446" s="233"/>
      <c r="B446" s="334"/>
    </row>
    <row r="447" spans="1:2" ht="15.75">
      <c r="A447" s="233"/>
      <c r="B447" s="334"/>
    </row>
    <row r="448" spans="1:2" ht="15.75">
      <c r="A448" s="233"/>
      <c r="B448" s="334"/>
    </row>
    <row r="449" spans="1:2" ht="15.75">
      <c r="A449" s="233"/>
      <c r="B449" s="334"/>
    </row>
    <row r="450" spans="1:2" ht="15.75">
      <c r="A450" s="233"/>
      <c r="B450" s="334"/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A301" sqref="A301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>
        <v>43389</v>
      </c>
      <c r="B300" s="311">
        <v>3401</v>
      </c>
    </row>
    <row r="301" spans="1:2">
      <c r="A301" s="308"/>
      <c r="B301" s="311"/>
    </row>
    <row r="302" spans="1:2">
      <c r="A302" s="308"/>
      <c r="B302" s="311"/>
    </row>
    <row r="303" spans="1:2">
      <c r="A303" s="308"/>
      <c r="B303" s="311"/>
    </row>
    <row r="304" spans="1:2">
      <c r="A304" s="308"/>
      <c r="B304" s="311"/>
    </row>
    <row r="305" spans="1:2">
      <c r="A305" s="308"/>
      <c r="B305" s="311"/>
    </row>
    <row r="306" spans="1:2">
      <c r="A306" s="308"/>
      <c r="B306" s="311"/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2018-10-16T03:50:55Z</dcterms:modified>
</cp:coreProperties>
</file>