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D1124" s="1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D1122" s="1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D1118" s="1"/>
  <c r="B660" i="7"/>
  <c r="D660"/>
  <c r="B661"/>
  <c r="D661"/>
  <c r="B1113" i="5"/>
  <c r="D1113"/>
  <c r="B1116" i="4"/>
  <c r="D1116"/>
  <c r="B1115" i="3"/>
  <c r="B1117" i="2"/>
  <c r="D1117" s="1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D1114" s="1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 s="1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D1094" s="1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100"/>
  <c r="D1102"/>
  <c r="D1106"/>
  <c r="D1107"/>
  <c r="D1110"/>
  <c r="D1112"/>
  <c r="D1113"/>
  <c r="D1116"/>
  <c r="D1119"/>
  <c r="D1123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 s="1"/>
  <c r="B629" i="7"/>
  <c r="B1082" i="5"/>
  <c r="D1082"/>
  <c r="G1082"/>
  <c r="G1083"/>
  <c r="B1085" i="4"/>
  <c r="D1085"/>
  <c r="G1084" i="3"/>
  <c r="G1085"/>
  <c r="B1084"/>
  <c r="D1084"/>
  <c r="B1086" i="2"/>
  <c r="D1086" s="1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 s="1"/>
  <c r="G620" i="7"/>
  <c r="G621"/>
  <c r="B620"/>
  <c r="B1073" i="5"/>
  <c r="D1073"/>
  <c r="B1076" i="4"/>
  <c r="D1076"/>
  <c r="G1075"/>
  <c r="G1076"/>
  <c r="G1077"/>
  <c r="B1075" i="3"/>
  <c r="D1075"/>
  <c r="B1077" i="2"/>
  <c r="D1077" s="1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 s="1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 s="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 s="1"/>
  <c r="G608" i="7"/>
  <c r="B608"/>
  <c r="B1064" i="4"/>
  <c r="D1064"/>
  <c r="B1063" i="3"/>
  <c r="D1063"/>
  <c r="B1065" i="2"/>
  <c r="D1065" s="1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 s="1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 s="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 s="1"/>
  <c r="B599" i="7"/>
  <c r="G1050" i="5"/>
  <c r="G1051"/>
  <c r="G1052"/>
  <c r="B1052"/>
  <c r="B1055" i="4"/>
  <c r="D1055"/>
  <c r="G1053" i="3"/>
  <c r="G1054"/>
  <c r="D1054"/>
  <c r="B1055" i="2"/>
  <c r="D1055" s="1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 s="1"/>
  <c r="B597" i="7"/>
  <c r="G597"/>
  <c r="B1050" i="5"/>
  <c r="D1050"/>
  <c r="B1053" i="4"/>
  <c r="D1053"/>
  <c r="B1052" i="3"/>
  <c r="D1052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 s="1"/>
  <c r="G1020"/>
  <c r="B563" i="7"/>
  <c r="B1019" i="4"/>
  <c r="D1019"/>
  <c r="B1018" i="3"/>
  <c r="D1018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 s="1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 s="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 s="1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 s="1"/>
  <c r="B511" i="7"/>
  <c r="B964" i="5"/>
  <c r="D964"/>
  <c r="B967" i="4"/>
  <c r="D967"/>
  <c r="B966" i="3"/>
  <c r="B967" i="2"/>
  <c r="D967" s="1"/>
  <c r="B510" i="7"/>
  <c r="B963" i="5"/>
  <c r="B966" i="4"/>
  <c r="D966"/>
  <c r="B965" i="3"/>
  <c r="D965"/>
  <c r="B966" i="2"/>
  <c r="D966" s="1"/>
  <c r="G965"/>
  <c r="G966"/>
  <c r="G967"/>
  <c r="G968"/>
  <c r="B509" i="7"/>
  <c r="D509"/>
  <c r="B962" i="5"/>
  <c r="B965" i="4"/>
  <c r="D965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 s="1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B498"/>
  <c r="D498"/>
  <c r="B499"/>
  <c r="B500"/>
  <c r="B501"/>
  <c r="B502"/>
  <c r="B949" i="5"/>
  <c r="B951" i="3"/>
  <c r="B952" i="2"/>
  <c r="D952" s="1"/>
  <c r="B495" i="7"/>
  <c r="B948" i="5"/>
  <c r="B951" i="4"/>
  <c r="D951"/>
  <c r="B950" i="3"/>
  <c r="D950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 s="1"/>
  <c r="B489" i="7"/>
  <c r="D489"/>
  <c r="B942" i="5"/>
  <c r="B945" i="4"/>
  <c r="D945"/>
  <c r="B944" i="3"/>
  <c r="B945" i="2"/>
  <c r="D945" s="1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 s="1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 s="1"/>
  <c r="B469" i="7"/>
  <c r="D469"/>
  <c r="B922" i="5"/>
  <c r="D922"/>
  <c r="B925" i="4"/>
  <c r="D925"/>
  <c r="B926"/>
  <c r="D926"/>
  <c r="G924" i="3"/>
  <c r="G925"/>
  <c r="B924"/>
  <c r="D924"/>
  <c r="B925" i="2"/>
  <c r="D925" s="1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 s="1"/>
  <c r="B467" i="7"/>
  <c r="D467"/>
  <c r="B920" i="5"/>
  <c r="D920"/>
  <c r="B923" i="4"/>
  <c r="D923"/>
  <c r="B922" i="3"/>
  <c r="D922"/>
  <c r="B923" i="2"/>
  <c r="D923" s="1"/>
  <c r="B466" i="7"/>
  <c r="D466"/>
  <c r="B919" i="5"/>
  <c r="B922" i="4"/>
  <c r="D922"/>
  <c r="B921" i="3"/>
  <c r="B922" i="2"/>
  <c r="D922" s="1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 s="1"/>
  <c r="B451" i="7"/>
  <c r="D451"/>
  <c r="B904" i="5"/>
  <c r="D904"/>
  <c r="B907" i="4"/>
  <c r="D907"/>
  <c r="B906" i="3"/>
  <c r="D906"/>
  <c r="B907" i="2"/>
  <c r="D907" s="1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12" i="16"/>
  <c r="D703" i="7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<sst xmlns="http://schemas.openxmlformats.org/spreadsheetml/2006/main" count="4504" uniqueCount="1031">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</sst>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5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Cu!$A$760:$A$1176</c:f>
              <c:numCache>
                <c:formatCode>yyyy\.mm\.dd</c:formatCode>
                <c:ptCount val="198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</c:numCache>
            </c:numRef>
          </c:cat>
          <c:val>
            <c:numRef>
              <c:f>Cu!$B$760:$B$1176</c:f>
              <c:numCache>
                <c:formatCode>_(* #,##0.00_);_(* \(#,##0.00\);_(* "-"??_);_(@_)</c:formatCode>
                <c:ptCount val="198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</c:numCache>
            </c:numRef>
          </c:val>
        </c:ser>
        <c:axId val="67925120"/>
        <c:axId val="67927040"/>
      </c:areaChart>
      <c:dateAx>
        <c:axId val="679251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927040"/>
        <c:crosses val="autoZero"/>
        <c:auto val="1"/>
        <c:lblOffset val="100"/>
      </c:dateAx>
      <c:valAx>
        <c:axId val="6792704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925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99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Ni!$A$6:$A$719</c:f>
              <c:numCache>
                <c:formatCode>yyyy\.mm\.dd</c:formatCode>
                <c:ptCount val="165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</c:numCache>
            </c:numRef>
          </c:cat>
          <c:val>
            <c:numRef>
              <c:f>Ni!$B$6:$B$719</c:f>
              <c:numCache>
                <c:formatCode>_(* #,##0.00_);_(* \(#,##0.00\);_(* "-"??_);_(@_)</c:formatCode>
                <c:ptCount val="165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</c:numCache>
            </c:numRef>
          </c:val>
        </c:ser>
        <c:axId val="57428224"/>
        <c:axId val="57438208"/>
      </c:areaChart>
      <c:dateAx>
        <c:axId val="574282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38208"/>
        <c:crosses val="autoZero"/>
        <c:auto val="1"/>
        <c:lblOffset val="100"/>
      </c:dateAx>
      <c:valAx>
        <c:axId val="57438208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282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199"/>
          <c:h val="0.69927783655258635"/>
        </c:manualLayout>
      </c:layout>
      <c:areaChart>
        <c:grouping val="standard"/>
        <c:ser>
          <c:idx val="0"/>
          <c:order val="0"/>
          <c:cat>
            <c:numRef>
              <c:f>Coke!$A$6:$A$43</c:f>
              <c:numCache>
                <c:formatCode>yyyy\.mm\.dd</c:formatCode>
                <c:ptCount val="38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</c:numCache>
            </c:numRef>
          </c:cat>
          <c:val>
            <c:numRef>
              <c:f>Coke!$B$6:$B$43</c:f>
              <c:numCache>
                <c:formatCode>0.00</c:formatCode>
                <c:ptCount val="38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</c:numCache>
            </c:numRef>
          </c:val>
        </c:ser>
        <c:axId val="57465856"/>
        <c:axId val="57471744"/>
      </c:areaChart>
      <c:dateAx>
        <c:axId val="574658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71744"/>
        <c:crosses val="autoZero"/>
        <c:auto val="1"/>
        <c:lblOffset val="100"/>
        <c:baseTimeUnit val="days"/>
      </c:dateAx>
      <c:valAx>
        <c:axId val="5747174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658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56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Steel!$A$6:$A$42</c:f>
              <c:numCache>
                <c:formatCode>yyyy\.mm\.dd</c:formatCode>
                <c:ptCount val="37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</c:numCache>
            </c:numRef>
          </c:cat>
          <c:val>
            <c:numRef>
              <c:f>Steel!$B$6:$B$42</c:f>
              <c:numCache>
                <c:formatCode>0.00</c:formatCode>
                <c:ptCount val="37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670.14631889422242</c:v>
                </c:pt>
              </c:numCache>
            </c:numRef>
          </c:val>
        </c:ser>
        <c:axId val="57482624"/>
        <c:axId val="57500800"/>
      </c:areaChart>
      <c:dateAx>
        <c:axId val="574826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500800"/>
        <c:crosses val="autoZero"/>
        <c:auto val="1"/>
        <c:lblOffset val="100"/>
        <c:baseTimeUnit val="days"/>
      </c:dateAx>
      <c:valAx>
        <c:axId val="57500800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826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54592640"/>
        <c:axId val="54594176"/>
      </c:areaChart>
      <c:dateAx>
        <c:axId val="54592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459417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545941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592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438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Ag!$A$875:$A$1175</c:f>
              <c:numCache>
                <c:formatCode>yyyy\.mm\.dd</c:formatCode>
                <c:ptCount val="187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</c:numCache>
            </c:numRef>
          </c:cat>
          <c:val>
            <c:numRef>
              <c:f>Ag!$B$875:$B$1175</c:f>
              <c:numCache>
                <c:formatCode>_(* #,##0.00_);_(* \(#,##0.00\);_(* "-"??_);_(@_)</c:formatCode>
                <c:ptCount val="187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</c:numCache>
            </c:numRef>
          </c:val>
        </c:ser>
        <c:axId val="54629888"/>
        <c:axId val="54631424"/>
      </c:areaChart>
      <c:dateAx>
        <c:axId val="5462988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631424"/>
        <c:crosses val="autoZero"/>
        <c:auto val="1"/>
        <c:lblOffset val="100"/>
        <c:majorUnit val="7"/>
        <c:majorTimeUnit val="days"/>
      </c:dateAx>
      <c:valAx>
        <c:axId val="54631424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6298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Zn!$A$760:$A$1172</c:f>
              <c:numCache>
                <c:formatCode>yyyy\.mm\.dd</c:formatCode>
                <c:ptCount val="187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</c:numCache>
            </c:numRef>
          </c:cat>
          <c:val>
            <c:numRef>
              <c:f>Zn!$B$760:$B$1172</c:f>
              <c:numCache>
                <c:formatCode>_(* #,##0.00_);_(* \(#,##0.00\);_(* "-"??_);_(@_)</c:formatCode>
                <c:ptCount val="187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</c:numCache>
            </c:numRef>
          </c:val>
        </c:ser>
        <c:axId val="54642560"/>
        <c:axId val="54644096"/>
      </c:areaChart>
      <c:dateAx>
        <c:axId val="546425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644096"/>
        <c:crosses val="autoZero"/>
        <c:auto val="1"/>
        <c:lblOffset val="100"/>
      </c:dateAx>
      <c:valAx>
        <c:axId val="54644096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6425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811"/>
        </c:manualLayout>
      </c:layout>
      <c:areaChart>
        <c:grouping val="standard"/>
        <c:ser>
          <c:idx val="0"/>
          <c:order val="0"/>
          <c:cat>
            <c:numRef>
              <c:f>USD_CNY!$A$910:$A$961</c:f>
              <c:numCache>
                <c:formatCode>yyyy\.mm\.dd</c:formatCode>
                <c:ptCount val="52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</c:numCache>
            </c:numRef>
          </c:cat>
          <c:val>
            <c:numRef>
              <c:f>USD_CNY!$B$910:$B$961</c:f>
              <c:numCache>
                <c:formatCode>_(* #,##0.00000_);_(* \(#,##0.00000\);_(* "-"??_);_(@_)</c:formatCode>
                <c:ptCount val="52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</c:numCache>
            </c:numRef>
          </c:val>
        </c:ser>
        <c:axId val="54929664"/>
        <c:axId val="54931456"/>
      </c:areaChart>
      <c:dateAx>
        <c:axId val="549296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4931456"/>
        <c:crosses val="autoZero"/>
        <c:auto val="1"/>
        <c:lblOffset val="100"/>
        <c:majorUnit val="7"/>
      </c:dateAx>
      <c:valAx>
        <c:axId val="54931456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296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1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54946432"/>
        <c:axId val="54952320"/>
      </c:areaChart>
      <c:catAx>
        <c:axId val="5494643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52320"/>
        <c:crosses val="autoZero"/>
        <c:auto val="1"/>
        <c:lblAlgn val="ctr"/>
        <c:lblOffset val="100"/>
      </c:catAx>
      <c:valAx>
        <c:axId val="549523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464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88"/>
        </c:manualLayout>
      </c:layout>
      <c:areaChart>
        <c:grouping val="standard"/>
        <c:ser>
          <c:idx val="0"/>
          <c:order val="0"/>
          <c:cat>
            <c:numRef>
              <c:f>Pb!$A$759:$A$1174</c:f>
              <c:numCache>
                <c:formatCode>yyyy\.mm\.dd</c:formatCode>
                <c:ptCount val="187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</c:numCache>
            </c:numRef>
          </c:cat>
          <c:val>
            <c:numRef>
              <c:f>Pb!$B$759:$B$1174</c:f>
              <c:numCache>
                <c:formatCode>_(* #,##0.00_);_(* \(#,##0.00\);_(* "-"??_);_(@_)</c:formatCode>
                <c:ptCount val="187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</c:numCache>
            </c:numRef>
          </c:val>
        </c:ser>
        <c:axId val="54971392"/>
        <c:axId val="54977280"/>
      </c:areaChart>
      <c:dateAx>
        <c:axId val="5497139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497728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54977280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713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57102720"/>
        <c:axId val="57104256"/>
      </c:lineChart>
      <c:dateAx>
        <c:axId val="57102720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104256"/>
        <c:crosses val="autoZero"/>
        <c:auto val="1"/>
        <c:lblOffset val="100"/>
      </c:dateAx>
      <c:valAx>
        <c:axId val="57104256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10272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57411072"/>
        <c:axId val="57412608"/>
      </c:lineChart>
      <c:dateAx>
        <c:axId val="57411072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12608"/>
        <c:crosses val="autoZero"/>
        <c:auto val="1"/>
        <c:lblOffset val="100"/>
      </c:dateAx>
      <c:valAx>
        <c:axId val="5741260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411072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119" zoomScaleSheetLayoutView="85" workbookViewId="0">
      <selection activeCell="E3" sqref="E3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7" t="s">
        <v>1019</v>
      </c>
      <c r="B1" s="377"/>
      <c r="C1" s="377"/>
      <c r="D1" s="377"/>
      <c r="E1" s="377"/>
      <c r="F1" s="377"/>
      <c r="G1" s="377"/>
      <c r="H1" s="377"/>
      <c r="I1" s="377"/>
      <c r="J1" s="158"/>
      <c r="K1" s="339"/>
      <c r="L1" s="198"/>
      <c r="M1" s="159"/>
    </row>
    <row r="2" spans="1:13">
      <c r="A2" s="378" t="s">
        <v>21</v>
      </c>
      <c r="B2" s="378"/>
      <c r="C2" s="378"/>
      <c r="D2" s="378"/>
      <c r="E2" s="182">
        <v>43388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50890</v>
      </c>
      <c r="E5" s="329">
        <f>+IF(ISERROR(VLOOKUP($E$2,Cu!$A$5:$H$1643,7,0)),0,VLOOKUP($E$2,Cu!$A$5:$H$1643,7,0))</f>
        <v>355</v>
      </c>
      <c r="F5" s="328" t="s">
        <v>3</v>
      </c>
      <c r="G5" s="327">
        <f>+IF(ISERROR(VLOOKUP($E$2,Cu!$A$5:$H$1643,2,0)),0,VLOOKUP($E$2,Cu!$A$5:$H$1643,2,0))</f>
        <v>7357.8740385171477</v>
      </c>
      <c r="H5" s="327">
        <f>+IF(ISERROR(VLOOKUP($E$2,Cu!$A$5:$H$1643,4,0)),0,VLOOKUP($E$2,Cu!$A$5:$H$1643,4,0))</f>
        <v>6288.7812295018357</v>
      </c>
      <c r="I5" s="327">
        <f>+IF(ISERROR(VLOOKUP($E$2,Cu!$A$5:$H$1643,5,0)),0,VLOOKUP($E$2,Cu!$A$5:$H$1643,5,0))</f>
        <v>6325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18925</v>
      </c>
      <c r="E6" s="329">
        <f>+IF(ISERROR(VLOOKUP($E$2,Pb!$A$5:$H$1988,7,0)),0,VLOOKUP($E$2,Pb!$A$5:$H$1988,7,0))</f>
        <v>250</v>
      </c>
      <c r="F6" s="328" t="s">
        <v>3</v>
      </c>
      <c r="G6" s="327">
        <f>+IF(ISERROR(VLOOKUP($E$2,Pb!$A$5:$H$1988,2,0)),0,VLOOKUP($E$2,Pb!$A$5:$H$1988,2,0))</f>
        <v>2736.2500722919435</v>
      </c>
      <c r="H6" s="327">
        <f>+IF(ISERROR(VLOOKUP($E$2,Pb!$A$5:$H$1988,4,0)),0,VLOOKUP($E$2,Pb!$A$5:$H$1988,4,0))</f>
        <v>2338.6752754631998</v>
      </c>
      <c r="I6" s="327">
        <f>+IF(ISERROR(VLOOKUP($E$2,Pb!$A$5:$H$1988,5,0)),0,VLOOKUP($E$2,Pb!$A$5:$H$1988,5,0))</f>
        <v>2037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3532</v>
      </c>
      <c r="E7" s="329">
        <f>+IF(ISERROR(VLOOKUP($E$2,Ag!$A$5:$H$1988,7,0)),0,VLOOKUP($E$2,Ag!$A$5:$H$1988,7,0))</f>
        <v>24</v>
      </c>
      <c r="F7" s="328" t="s">
        <v>6</v>
      </c>
      <c r="G7" s="327">
        <f>+IF(ISERROR(VLOOKUP($E$2,Ag!$A$5:$H$1519,2,0)),0,VLOOKUP($E$2,Ag!$A$5:$H$1519,2,0))</f>
        <v>510.67029090278174</v>
      </c>
      <c r="H7" s="327">
        <f>+IF(ISERROR(VLOOKUP($E$2,Ag!$A$5:$H$1519,4,0)),0,VLOOKUP($E$2,Ag!$A$5:$H$1519,4,0))</f>
        <v>436.47033410494168</v>
      </c>
      <c r="I7" s="327">
        <f>+IF(ISERROR(VLOOKUP($E$2,Ag!$A$5:$H$1519,5,0)),0,VLOOKUP($E$2,Ag!$A$5:$H$1519,5,0))</f>
        <v>470.52499999999998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23400</v>
      </c>
      <c r="E8" s="329">
        <f>+IF(ISERROR(VLOOKUP($E$2,Zn!$A$5:$H$2996,7,0)),0,VLOOKUP($E$2,Zn!$A$5:$H$2996,7,0))</f>
        <v>-220</v>
      </c>
      <c r="F8" s="328" t="s">
        <v>3</v>
      </c>
      <c r="G8" s="327">
        <f>+IF(ISERROR(VLOOKUP($E$2,Zn!$A$5:$H$2996,2,0)),0,VLOOKUP($E$2,Zn!$A$5:$H$2996,2,0))</f>
        <v>3383.2629691747152</v>
      </c>
      <c r="H8" s="327">
        <f>+IF(ISERROR(VLOOKUP($E$2,Zn!$A$5:$H$2996,4,0)),0,VLOOKUP($E$2,Zn!$A$5:$H$2996,4,0))</f>
        <v>2891.6777514313808</v>
      </c>
      <c r="I8" s="327">
        <f>+IF(ISERROR(VLOOKUP($E$2,Zn!$A$5:$H$2996,5,0)),0,VLOOKUP($E$2,Zn!$A$5:$H$2996,5,0))</f>
        <v>2677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108350</v>
      </c>
      <c r="E9" s="329">
        <f>+IF(ISERROR(VLOOKUP($E$2,Ni!$A$6:$H$2998,7,0)),0,VLOOKUP($E$2,Ni!$A$6:$H$2998,7,0))</f>
        <v>900</v>
      </c>
      <c r="F9" s="328" t="s">
        <v>3</v>
      </c>
      <c r="G9" s="327">
        <f>+IF(ISERROR(VLOOKUP($E$2,Ni!$A$6:$H$2998,2,0)),0,VLOOKUP($E$2,Ni!$A$6:$H$2998,2,0))</f>
        <v>15665.664218379503</v>
      </c>
      <c r="H9" s="327">
        <f>+IF(ISERROR(VLOOKUP($E$2,Ni!$A$6:$H$2998,4,0)),0,VLOOKUP($E$2,Ni!$A$6:$H$2998,4,0))</f>
        <v>13389.456596905558</v>
      </c>
      <c r="I9" s="327">
        <f>+IF(ISERROR(VLOOKUP($E$2,Ni!$A$6:$H$2998,5,0)),0,VLOOKUP($E$2,Ni!$A$6:$H$2998,5,0))</f>
        <v>12710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2499.5</v>
      </c>
      <c r="E10" s="329">
        <f>+IF(ISERROR(VLOOKUP($E$2,Coke!$A$6:$H$2998,7,0)),0,VLOOKUP($E$2,Coke!$A$6:$H$2998,7,0))</f>
        <v>-31</v>
      </c>
      <c r="F10" s="328" t="s">
        <v>3</v>
      </c>
      <c r="G10" s="327">
        <f>+IF(ISERROR(VLOOKUP($E$2,Coke!$A$6:$H$2998,2,0)),0,VLOOKUP($E$2,Coke!$A$6:$H$2998,2,0))</f>
        <v>361.38742698513676</v>
      </c>
      <c r="H10" s="327">
        <f>+IF(ISERROR(VLOOKUP($E$2,Coke!$A$6:$H$2998,4,0)),0,VLOOKUP($E$2,Coke!$A$6:$H$2998,4,0))</f>
        <v>308.87814272233913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4635</v>
      </c>
      <c r="E11" s="329">
        <f>+IF(ISERROR(VLOOKUP($E$2,Steel!$A$6:$H$2998,7,0)),0,VLOOKUP($E$2,Steel!$A$6:$H$2998,7,0))</f>
        <v>80</v>
      </c>
      <c r="F11" s="328" t="s">
        <v>3</v>
      </c>
      <c r="G11" s="327">
        <f>+IF(ISERROR(VLOOKUP($E$2,Steel!$A$6:$H$2998,2,0)),0,VLOOKUP($E$2,Steel!$A$6:$H$2998,2,0))</f>
        <v>670.14631889422242</v>
      </c>
      <c r="H11" s="327">
        <f>+IF(ISERROR(VLOOKUP($E$2,Steel!$A$6:$H$2998,4,0)),0,VLOOKUP($E$2,Steel!$A$6:$H$2998,4,0))</f>
        <v>572.77463153352346</v>
      </c>
      <c r="I11" s="356">
        <f>+IF(ISERROR(VLOOKUP($E$2,Steel!$A$6:$H$2998,5,0)),0,VLOOKUP($E$2,Steel!$A$6:$H$2998,5,0))</f>
        <v>500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43388</v>
      </c>
      <c r="C15" s="183" t="s">
        <v>1003</v>
      </c>
      <c r="D15" s="193">
        <f>+IF(ISERROR(VLOOKUP($E$2,'CNY-VND'!$A$4:$B$500,2,0)),0,VLOOKUP($E$2,'CNY-VND'!$A$4:$B$500,2,0))</f>
        <v>3045</v>
      </c>
      <c r="E15" s="379" t="s">
        <v>1001</v>
      </c>
      <c r="F15" s="379"/>
      <c r="G15" s="379"/>
      <c r="H15" s="379"/>
      <c r="I15" s="379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79" t="s">
        <v>1004</v>
      </c>
      <c r="F16" s="379"/>
      <c r="G16" s="379"/>
      <c r="H16" s="379"/>
      <c r="I16" s="379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6.9164000000000003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80" t="s">
        <v>17</v>
      </c>
      <c r="B18" s="380"/>
      <c r="C18" s="380"/>
      <c r="D18" s="380"/>
      <c r="E18" s="380"/>
      <c r="F18" s="380"/>
      <c r="G18" s="380"/>
      <c r="H18" s="380"/>
      <c r="I18" s="380"/>
    </row>
    <row r="19" spans="1:12" ht="15.75" customHeight="1">
      <c r="A19" s="374" t="s">
        <v>656</v>
      </c>
      <c r="B19" s="375"/>
      <c r="C19" s="374" t="s">
        <v>18</v>
      </c>
      <c r="D19" s="376"/>
      <c r="E19" s="376"/>
      <c r="F19" s="376"/>
      <c r="G19" s="376"/>
      <c r="H19" s="376"/>
      <c r="I19" s="376"/>
    </row>
    <row r="34" spans="1:12" ht="15" customHeight="1">
      <c r="A34" s="381" t="s">
        <v>657</v>
      </c>
      <c r="B34" s="381"/>
      <c r="C34" s="382" t="s">
        <v>4</v>
      </c>
      <c r="D34" s="382"/>
      <c r="E34" s="382"/>
      <c r="F34" s="382"/>
      <c r="G34" s="382"/>
      <c r="H34" s="382"/>
      <c r="I34" s="382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1" t="s">
        <v>705</v>
      </c>
      <c r="B49" s="381"/>
      <c r="C49" s="382" t="s">
        <v>706</v>
      </c>
      <c r="D49" s="382"/>
      <c r="E49" s="382"/>
      <c r="F49" s="382"/>
      <c r="G49" s="382"/>
      <c r="H49" s="382"/>
      <c r="I49" s="382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1" t="s">
        <v>721</v>
      </c>
      <c r="B67" s="381"/>
      <c r="C67" s="382" t="s">
        <v>722</v>
      </c>
      <c r="D67" s="382"/>
      <c r="E67" s="382"/>
      <c r="F67" s="382"/>
      <c r="G67" s="382"/>
      <c r="H67" s="382"/>
      <c r="I67" s="382"/>
    </row>
    <row r="82" spans="1:9">
      <c r="A82" s="381" t="s">
        <v>759</v>
      </c>
      <c r="B82" s="381"/>
      <c r="C82" s="382" t="s">
        <v>760</v>
      </c>
      <c r="D82" s="382"/>
      <c r="E82" s="382"/>
      <c r="F82" s="382"/>
      <c r="G82" s="382"/>
      <c r="H82" s="382"/>
      <c r="I82" s="382"/>
    </row>
    <row r="100" spans="1:9">
      <c r="A100" s="383" t="s">
        <v>1029</v>
      </c>
      <c r="B100" s="383"/>
      <c r="C100" s="383"/>
      <c r="D100" s="383"/>
      <c r="E100" s="383"/>
      <c r="F100" s="383"/>
      <c r="G100" s="383"/>
      <c r="H100" s="383"/>
      <c r="I100" s="383"/>
    </row>
    <row r="115" spans="1:9">
      <c r="A115" s="383" t="s">
        <v>1030</v>
      </c>
      <c r="B115" s="383"/>
      <c r="C115" s="383"/>
      <c r="D115" s="383"/>
      <c r="E115" s="383"/>
      <c r="F115" s="383"/>
      <c r="G115" s="383"/>
      <c r="H115" s="383"/>
      <c r="I115" s="383"/>
    </row>
    <row r="128" spans="1:9">
      <c r="A128" s="383" t="s">
        <v>1006</v>
      </c>
      <c r="B128" s="383"/>
      <c r="C128" s="383"/>
      <c r="D128" s="383"/>
      <c r="E128" s="383"/>
      <c r="F128" s="383"/>
      <c r="G128" s="383"/>
      <c r="H128" s="383"/>
      <c r="I128" s="383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3" sqref="E43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>
      <c r="A42" s="371">
        <v>43388</v>
      </c>
      <c r="B42" s="358">
        <f t="shared" ref="B42" si="17">+IF(F42=0,"",C42/F42)</f>
        <v>670.14631889422242</v>
      </c>
      <c r="C42" s="1">
        <v>4635</v>
      </c>
      <c r="D42" s="359">
        <f t="shared" ref="D42" si="18">+IF(ISERROR(B42/1.17),0,B42/1.17)</f>
        <v>572.77463153352346</v>
      </c>
      <c r="E42" s="1">
        <v>500</v>
      </c>
      <c r="F42" s="360">
        <f>USD_CNY!B961</f>
        <v>6.9164000000000003</v>
      </c>
      <c r="G42" s="362">
        <f t="shared" ref="G42" si="19">C42-C41</f>
        <v>80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62" sqref="B962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2" t="s">
        <v>998</v>
      </c>
      <c r="B1" s="392"/>
      <c r="C1" s="392"/>
      <c r="D1" s="392"/>
      <c r="E1" s="392"/>
      <c r="F1" s="392"/>
      <c r="G1" s="392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2">
      <c r="A961" s="226">
        <v>43388</v>
      </c>
      <c r="B961" s="342">
        <v>6.9164000000000003</v>
      </c>
    </row>
    <row r="962" spans="1:2">
      <c r="A962" s="125"/>
      <c r="B962" s="342"/>
    </row>
    <row r="963" spans="1:2">
      <c r="A963" s="125"/>
      <c r="B963" s="342"/>
    </row>
    <row r="964" spans="1:2">
      <c r="A964" s="125"/>
      <c r="B964" s="342"/>
    </row>
    <row r="965" spans="1:2">
      <c r="A965" s="125"/>
      <c r="B965" s="342"/>
    </row>
    <row r="966" spans="1:2">
      <c r="A966" s="125"/>
      <c r="B966" s="342"/>
    </row>
    <row r="967" spans="1:2">
      <c r="A967" s="125"/>
      <c r="B967" s="342"/>
    </row>
    <row r="968" spans="1:2">
      <c r="A968" s="125"/>
      <c r="B968" s="342"/>
    </row>
    <row r="969" spans="1:2">
      <c r="A969" s="125"/>
      <c r="B969" s="342"/>
    </row>
    <row r="970" spans="1:2">
      <c r="A970" s="125"/>
      <c r="B970" s="342"/>
    </row>
    <row r="971" spans="1:2">
      <c r="A971" s="125"/>
      <c r="B971" s="342"/>
    </row>
    <row r="972" spans="1:2">
      <c r="A972" s="125"/>
      <c r="B972" s="342"/>
    </row>
    <row r="973" spans="1:2">
      <c r="A973" s="125"/>
      <c r="B973" s="342"/>
    </row>
    <row r="974" spans="1:2">
      <c r="A974" s="125"/>
      <c r="B974" s="342"/>
    </row>
    <row r="975" spans="1:2">
      <c r="A975" s="125"/>
      <c r="B975" s="342"/>
    </row>
    <row r="976" spans="1:2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0" activePane="bottomLeft" state="frozen"/>
      <selection pane="bottomLeft" activeCell="A444" sqref="A444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3"/>
      <c r="B444" s="334"/>
    </row>
    <row r="445" spans="1:2" ht="15.75">
      <c r="A445" s="233"/>
      <c r="B445" s="334"/>
    </row>
    <row r="446" spans="1:2" ht="15.75">
      <c r="A446" s="233"/>
      <c r="B446" s="334"/>
    </row>
    <row r="447" spans="1:2" ht="15.75">
      <c r="A447" s="233"/>
      <c r="B447" s="334"/>
    </row>
    <row r="448" spans="1:2" ht="15.75">
      <c r="A448" s="233"/>
      <c r="B448" s="334"/>
    </row>
    <row r="449" spans="1:2" ht="15.75">
      <c r="A449" s="233"/>
      <c r="B449" s="334"/>
    </row>
    <row r="450" spans="1:2" ht="15.75">
      <c r="A450" s="233"/>
      <c r="B450" s="334"/>
    </row>
    <row r="451" spans="1:2" ht="15.75">
      <c r="A451" s="233"/>
      <c r="B451" s="334"/>
    </row>
    <row r="452" spans="1:2">
      <c r="A452" s="233"/>
      <c r="B452" s="152"/>
    </row>
    <row r="453" spans="1:2">
      <c r="A453" s="233"/>
      <c r="B453" s="152"/>
    </row>
    <row r="454" spans="1:2">
      <c r="A454" s="233"/>
      <c r="B454" s="152"/>
    </row>
    <row r="455" spans="1:2">
      <c r="A455" s="233"/>
      <c r="B455" s="152"/>
    </row>
    <row r="456" spans="1:2">
      <c r="A456" s="233"/>
      <c r="B456" s="152"/>
    </row>
    <row r="457" spans="1:2">
      <c r="A457" s="233"/>
      <c r="B457" s="152"/>
    </row>
    <row r="458" spans="1:2">
      <c r="A458" s="233"/>
      <c r="B458" s="152"/>
    </row>
    <row r="459" spans="1:2">
      <c r="A459" s="233"/>
      <c r="B459" s="152"/>
    </row>
    <row r="460" spans="1:2">
      <c r="A460" s="233"/>
      <c r="B460" s="152"/>
    </row>
    <row r="461" spans="1:2">
      <c r="A461" s="233"/>
      <c r="B461" s="152"/>
    </row>
    <row r="462" spans="1:2">
      <c r="A462" s="233"/>
      <c r="B462" s="152"/>
    </row>
    <row r="463" spans="1:2">
      <c r="A463" s="233"/>
      <c r="B463" s="152"/>
    </row>
    <row r="464" spans="1:2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300" sqref="B300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3" t="s">
        <v>1018</v>
      </c>
      <c r="B1" s="394"/>
      <c r="C1" s="394"/>
      <c r="D1" s="394"/>
      <c r="E1" s="394"/>
      <c r="F1" s="394"/>
      <c r="G1" s="394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3045</v>
      </c>
    </row>
    <row r="300" spans="1:2">
      <c r="A300" s="308"/>
      <c r="B300" s="311"/>
    </row>
    <row r="301" spans="1:2">
      <c r="A301" s="308"/>
      <c r="B301" s="311"/>
    </row>
    <row r="302" spans="1:2">
      <c r="A302" s="308"/>
      <c r="B302" s="311"/>
    </row>
    <row r="303" spans="1:2">
      <c r="A303" s="308"/>
      <c r="B303" s="311"/>
    </row>
    <row r="304" spans="1:2">
      <c r="A304" s="308"/>
      <c r="B304" s="311"/>
    </row>
    <row r="305" spans="1:2">
      <c r="A305" s="308"/>
      <c r="B305" s="311"/>
    </row>
    <row r="306" spans="1:2">
      <c r="A306" s="308"/>
      <c r="B306" s="311"/>
    </row>
    <row r="307" spans="1:2">
      <c r="A307" s="308"/>
      <c r="B307" s="311"/>
    </row>
    <row r="308" spans="1:2">
      <c r="A308" s="308"/>
      <c r="B308" s="311"/>
    </row>
    <row r="309" spans="1:2">
      <c r="A309" s="308"/>
      <c r="B309" s="311"/>
    </row>
    <row r="310" spans="1:2">
      <c r="A310" s="308"/>
      <c r="B310" s="311"/>
    </row>
    <row r="311" spans="1:2">
      <c r="A311" s="308"/>
      <c r="B311" s="311"/>
    </row>
    <row r="312" spans="1:2">
      <c r="A312" s="308"/>
      <c r="B312" s="311"/>
    </row>
    <row r="313" spans="1:2">
      <c r="A313" s="308"/>
      <c r="B313" s="311"/>
    </row>
    <row r="314" spans="1:2">
      <c r="A314" s="308"/>
      <c r="B314" s="311"/>
    </row>
    <row r="315" spans="1:2">
      <c r="A315" s="308"/>
      <c r="B315" s="311"/>
    </row>
    <row r="316" spans="1:2">
      <c r="A316" s="308"/>
      <c r="B316" s="311"/>
    </row>
    <row r="317" spans="1:2">
      <c r="A317" s="308"/>
      <c r="B317" s="311"/>
    </row>
    <row r="318" spans="1:2">
      <c r="A318" s="308"/>
      <c r="B318" s="311"/>
    </row>
    <row r="319" spans="1:2">
      <c r="A319" s="308"/>
      <c r="B319" s="311"/>
    </row>
    <row r="320" spans="1:2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C1177" sqref="C1177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4" t="s">
        <v>749</v>
      </c>
      <c r="B1" s="384"/>
      <c r="C1" s="384"/>
      <c r="D1" s="384"/>
      <c r="E1" s="384"/>
      <c r="F1" s="384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85" t="s">
        <v>750</v>
      </c>
      <c r="C3" s="386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6325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>+C1175-C1174</f>
        <v>-375</v>
      </c>
    </row>
    <row r="1176" spans="1:7">
      <c r="A1176" s="345">
        <v>43388</v>
      </c>
      <c r="B1176" s="47">
        <f t="shared" ref="B1176" si="49">+IF(F1176=0,"",C1176/F1176)</f>
        <v>7357.8740385171477</v>
      </c>
      <c r="C1176" s="268">
        <v>50890</v>
      </c>
      <c r="D1176" s="47">
        <f t="shared" ref="D1176" si="50">+B1176/1.17</f>
        <v>6288.7812295018357</v>
      </c>
      <c r="E1176" s="268">
        <v>6325</v>
      </c>
      <c r="F1176" s="171">
        <f>USD_CNY!B961</f>
        <v>6.9164000000000003</v>
      </c>
      <c r="G1176" s="163">
        <f>+C1176-C1175</f>
        <v>355</v>
      </c>
    </row>
    <row r="1177" spans="1:7">
      <c r="A1177" s="46"/>
      <c r="B1177" s="47"/>
      <c r="C1177" s="268"/>
      <c r="D1177" s="47"/>
      <c r="E1177" s="268"/>
      <c r="F1177" s="47"/>
    </row>
    <row r="1178" spans="1:7">
      <c r="A1178" s="46"/>
      <c r="B1178" s="47"/>
      <c r="C1178" s="268"/>
      <c r="D1178" s="47"/>
      <c r="E1178" s="268"/>
      <c r="F1178" s="47"/>
    </row>
    <row r="1179" spans="1:7">
      <c r="A1179" s="46"/>
      <c r="B1179" s="47"/>
      <c r="C1179" s="268"/>
      <c r="D1179" s="47"/>
      <c r="E1179" s="268"/>
      <c r="F1179" s="47"/>
    </row>
    <row r="1180" spans="1:7">
      <c r="A1180" s="46"/>
      <c r="B1180" s="47"/>
      <c r="C1180" s="268"/>
      <c r="D1180" s="47"/>
      <c r="E1180" s="268"/>
      <c r="F1180" s="47"/>
    </row>
    <row r="1181" spans="1:7">
      <c r="A1181" s="46"/>
      <c r="B1181" s="47"/>
      <c r="C1181" s="268"/>
      <c r="D1181" s="47"/>
      <c r="E1181" s="268"/>
      <c r="F1181" s="47"/>
    </row>
    <row r="1182" spans="1:7">
      <c r="A1182" s="46"/>
      <c r="B1182" s="47"/>
      <c r="C1182" s="268"/>
      <c r="D1182" s="47"/>
      <c r="E1182" s="268"/>
      <c r="F1182" s="47"/>
    </row>
    <row r="1183" spans="1:7">
      <c r="A1183" s="46"/>
      <c r="B1183" s="47"/>
      <c r="C1183" s="268"/>
      <c r="D1183" s="47"/>
      <c r="E1183" s="268"/>
      <c r="F1183" s="47"/>
    </row>
    <row r="1184" spans="1:7">
      <c r="A1184" s="46"/>
      <c r="B1184" s="47"/>
      <c r="C1184" s="268"/>
      <c r="D1184" s="47"/>
      <c r="E1184" s="268"/>
      <c r="F1184" s="47"/>
    </row>
    <row r="1185" spans="1:6">
      <c r="A1185" s="46"/>
      <c r="B1185" s="47"/>
      <c r="C1185" s="268"/>
      <c r="D1185" s="47"/>
      <c r="E1185" s="268"/>
      <c r="F1185" s="47"/>
    </row>
    <row r="1186" spans="1:6">
      <c r="A1186" s="46"/>
      <c r="B1186" s="47"/>
      <c r="C1186" s="268"/>
      <c r="D1186" s="47"/>
      <c r="E1186" s="268"/>
      <c r="F1186" s="47"/>
    </row>
    <row r="1187" spans="1:6">
      <c r="A1187" s="46"/>
      <c r="B1187" s="47"/>
      <c r="C1187" s="268"/>
      <c r="D1187" s="47"/>
      <c r="E1187" s="268"/>
      <c r="F1187" s="47"/>
    </row>
    <row r="1188" spans="1:6">
      <c r="A1188" s="46"/>
      <c r="B1188" s="47"/>
      <c r="C1188" s="268"/>
      <c r="D1188" s="47"/>
      <c r="E1188" s="268"/>
      <c r="F1188" s="47"/>
    </row>
    <row r="1189" spans="1:6">
      <c r="A1189" s="46"/>
      <c r="B1189" s="47"/>
      <c r="C1189" s="268"/>
      <c r="D1189" s="47"/>
      <c r="E1189" s="268"/>
      <c r="F1189" s="47"/>
    </row>
    <row r="1190" spans="1:6">
      <c r="A1190" s="46"/>
      <c r="B1190" s="47"/>
      <c r="C1190" s="268"/>
      <c r="D1190" s="47"/>
      <c r="E1190" s="268"/>
      <c r="F1190" s="47"/>
    </row>
    <row r="1191" spans="1:6">
      <c r="A1191" s="46"/>
      <c r="B1191" s="47"/>
      <c r="C1191" s="268"/>
      <c r="D1191" s="47"/>
      <c r="E1191" s="268"/>
      <c r="F1191" s="47"/>
    </row>
    <row r="1192" spans="1:6">
      <c r="A1192" s="46"/>
      <c r="B1192" s="47"/>
      <c r="C1192" s="268"/>
      <c r="D1192" s="47"/>
      <c r="E1192" s="268"/>
      <c r="F1192" s="47"/>
    </row>
    <row r="1193" spans="1:6">
      <c r="A1193" s="46"/>
      <c r="B1193" s="47"/>
      <c r="C1193" s="268"/>
      <c r="D1193" s="47"/>
      <c r="E1193" s="268"/>
      <c r="F1193" s="47"/>
    </row>
    <row r="1194" spans="1:6">
      <c r="A1194" s="46"/>
      <c r="B1194" s="47"/>
      <c r="C1194" s="268"/>
      <c r="D1194" s="47"/>
      <c r="E1194" s="268"/>
      <c r="F1194" s="47"/>
    </row>
    <row r="1195" spans="1:6">
      <c r="A1195" s="46"/>
      <c r="B1195" s="47"/>
      <c r="C1195" s="268"/>
      <c r="D1195" s="47"/>
      <c r="E1195" s="268"/>
      <c r="F1195" s="47"/>
    </row>
    <row r="1196" spans="1:6">
      <c r="A1196" s="46"/>
      <c r="B1196" s="47"/>
      <c r="C1196" s="268"/>
      <c r="D1196" s="47"/>
      <c r="E1196" s="268"/>
      <c r="F1196" s="47"/>
    </row>
    <row r="1197" spans="1:6">
      <c r="A1197" s="46"/>
      <c r="B1197" s="47"/>
      <c r="C1197" s="268"/>
      <c r="D1197" s="47"/>
      <c r="E1197" s="268"/>
      <c r="F1197" s="47"/>
    </row>
    <row r="1198" spans="1:6">
      <c r="A1198" s="46"/>
      <c r="B1198" s="47"/>
      <c r="C1198" s="268"/>
      <c r="D1198" s="47"/>
      <c r="E1198" s="268"/>
      <c r="F1198" s="47"/>
    </row>
    <row r="1199" spans="1:6">
      <c r="A1199" s="46"/>
      <c r="B1199" s="47"/>
      <c r="C1199" s="268"/>
      <c r="D1199" s="47"/>
      <c r="E1199" s="268"/>
      <c r="F1199" s="47"/>
    </row>
    <row r="1200" spans="1:6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8" activePane="bottomLeft" state="frozen"/>
      <selection pane="bottomLeft" activeCell="E1175" sqref="E1175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7" t="s">
        <v>749</v>
      </c>
      <c r="B1" s="387"/>
      <c r="C1" s="387"/>
      <c r="D1" s="387"/>
      <c r="E1" s="387"/>
      <c r="F1" s="387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5" t="s">
        <v>659</v>
      </c>
      <c r="C3" s="386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4" activePane="bottomLeft" state="frozen"/>
      <selection pane="bottomLeft" activeCell="E1175" sqref="E1175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8" t="s">
        <v>749</v>
      </c>
      <c r="B1" s="388"/>
      <c r="C1" s="388"/>
      <c r="D1" s="388"/>
      <c r="E1" s="388"/>
      <c r="F1" s="388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389" t="s">
        <v>752</v>
      </c>
      <c r="C3" s="390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>
      <c r="A1176" s="225"/>
      <c r="B1176" s="20"/>
      <c r="C1176" s="258"/>
      <c r="D1176" s="20"/>
      <c r="E1176" s="20"/>
      <c r="F1176" s="58"/>
    </row>
    <row r="1177" spans="1:7">
      <c r="A1177" s="225"/>
      <c r="B1177" s="20"/>
      <c r="C1177" s="258"/>
      <c r="D1177" s="20"/>
      <c r="E1177" s="20"/>
      <c r="F1177" s="58"/>
    </row>
    <row r="1178" spans="1:7">
      <c r="A1178" s="225"/>
      <c r="B1178" s="20"/>
      <c r="C1178" s="258"/>
      <c r="D1178" s="20"/>
      <c r="E1178" s="20"/>
      <c r="F1178" s="58"/>
    </row>
    <row r="1179" spans="1:7">
      <c r="A1179" s="225"/>
      <c r="B1179" s="20"/>
      <c r="C1179" s="258"/>
      <c r="D1179" s="20"/>
      <c r="E1179" s="20"/>
      <c r="F1179" s="58"/>
    </row>
    <row r="1180" spans="1:7">
      <c r="A1180" s="225"/>
      <c r="B1180" s="20"/>
      <c r="C1180" s="258"/>
      <c r="D1180" s="20"/>
      <c r="E1180" s="20"/>
      <c r="F1180" s="58"/>
    </row>
    <row r="1181" spans="1:7">
      <c r="A1181" s="225"/>
      <c r="B1181" s="20"/>
      <c r="C1181" s="258"/>
      <c r="D1181" s="20"/>
      <c r="E1181" s="20"/>
      <c r="F1181" s="58"/>
    </row>
    <row r="1182" spans="1:7">
      <c r="A1182" s="225"/>
      <c r="B1182" s="20"/>
      <c r="C1182" s="258"/>
      <c r="D1182" s="20"/>
      <c r="E1182" s="20"/>
      <c r="F1182" s="58"/>
    </row>
    <row r="1183" spans="1:7">
      <c r="A1183" s="225"/>
      <c r="B1183" s="20"/>
      <c r="C1183" s="258"/>
      <c r="D1183" s="20"/>
      <c r="E1183" s="20"/>
      <c r="F1183" s="58"/>
    </row>
    <row r="1184" spans="1:7">
      <c r="A1184" s="225"/>
      <c r="B1184" s="20"/>
      <c r="C1184" s="258"/>
      <c r="D1184" s="20"/>
      <c r="E1184" s="20"/>
      <c r="F1184" s="58"/>
    </row>
    <row r="1185" spans="1:6">
      <c r="A1185" s="225"/>
      <c r="B1185" s="20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20"/>
      <c r="C1187" s="258"/>
      <c r="D1187" s="20"/>
      <c r="E1187" s="20"/>
      <c r="F1187" s="58"/>
    </row>
    <row r="1188" spans="1:6">
      <c r="A1188" s="225"/>
      <c r="B1188" s="20"/>
      <c r="C1188" s="258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9" activePane="bottomLeft" state="frozen"/>
      <selection pane="bottomLeft" activeCell="A1173" sqref="A1173"/>
    </sheetView>
  </sheetViews>
  <sheetFormatPr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1" t="s">
        <v>749</v>
      </c>
      <c r="B1" s="391"/>
      <c r="C1" s="391"/>
      <c r="D1" s="391"/>
      <c r="E1" s="391"/>
      <c r="F1" s="391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2891.6777514313808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7">
      <c r="A1173" s="226"/>
      <c r="B1173" s="20"/>
      <c r="C1173" s="258"/>
      <c r="D1173" s="20"/>
      <c r="E1173" s="258"/>
      <c r="F1173" s="171"/>
      <c r="G1173" s="185">
        <f t="shared" si="20"/>
        <v>-23400</v>
      </c>
    </row>
    <row r="1174" spans="1:7">
      <c r="A1174" s="226"/>
      <c r="B1174" s="20"/>
      <c r="C1174" s="258"/>
      <c r="D1174" s="20"/>
      <c r="E1174" s="258"/>
      <c r="F1174" s="171"/>
      <c r="G1174" s="185">
        <f t="shared" ref="G1174:G1183" si="52">+C1174-C1173</f>
        <v>0</v>
      </c>
    </row>
    <row r="1175" spans="1:7">
      <c r="A1175" s="226"/>
      <c r="B1175" s="20"/>
      <c r="C1175" s="258"/>
      <c r="D1175" s="20"/>
      <c r="E1175" s="258"/>
      <c r="F1175" s="171"/>
      <c r="G1175" s="185">
        <f t="shared" si="52"/>
        <v>0</v>
      </c>
    </row>
    <row r="1176" spans="1:7">
      <c r="A1176" s="226"/>
      <c r="B1176" s="20"/>
      <c r="C1176" s="258"/>
      <c r="D1176" s="20"/>
      <c r="E1176" s="258"/>
      <c r="F1176" s="171"/>
      <c r="G1176" s="185">
        <f t="shared" si="52"/>
        <v>0</v>
      </c>
    </row>
    <row r="1177" spans="1:7">
      <c r="A1177" s="226"/>
      <c r="B1177" s="20"/>
      <c r="C1177" s="258"/>
      <c r="D1177" s="20"/>
      <c r="E1177" s="258"/>
      <c r="F1177" s="171"/>
      <c r="G1177" s="185">
        <f t="shared" si="52"/>
        <v>0</v>
      </c>
    </row>
    <row r="1178" spans="1:7">
      <c r="A1178" s="226"/>
      <c r="B1178" s="20"/>
      <c r="C1178" s="258"/>
      <c r="D1178" s="20"/>
      <c r="E1178" s="258"/>
      <c r="F1178" s="171"/>
      <c r="G1178" s="185">
        <f t="shared" si="52"/>
        <v>0</v>
      </c>
    </row>
    <row r="1179" spans="1:7">
      <c r="A1179" s="226"/>
      <c r="B1179" s="20"/>
      <c r="C1179" s="258"/>
      <c r="D1179" s="20"/>
      <c r="E1179" s="258"/>
      <c r="F1179" s="171"/>
      <c r="G1179" s="185">
        <f t="shared" si="52"/>
        <v>0</v>
      </c>
    </row>
    <row r="1180" spans="1:7">
      <c r="A1180" s="226"/>
      <c r="B1180" s="20"/>
      <c r="C1180" s="258"/>
      <c r="D1180" s="20"/>
      <c r="E1180" s="258"/>
      <c r="F1180" s="171"/>
      <c r="G1180" s="185">
        <f t="shared" si="52"/>
        <v>0</v>
      </c>
    </row>
    <row r="1181" spans="1:7">
      <c r="A1181" s="226"/>
      <c r="B1181" s="20"/>
      <c r="C1181" s="258"/>
      <c r="D1181" s="20"/>
      <c r="E1181" s="258"/>
      <c r="F1181" s="171"/>
      <c r="G1181" s="185">
        <f t="shared" si="52"/>
        <v>0</v>
      </c>
    </row>
    <row r="1182" spans="1:7">
      <c r="A1182" s="226"/>
      <c r="B1182" s="20"/>
      <c r="C1182" s="258"/>
      <c r="D1182" s="20"/>
      <c r="E1182" s="258"/>
      <c r="F1182" s="171"/>
      <c r="G1182" s="185">
        <f t="shared" si="52"/>
        <v>0</v>
      </c>
    </row>
    <row r="1183" spans="1:7">
      <c r="A1183" s="226"/>
      <c r="B1183" s="20"/>
      <c r="C1183" s="258"/>
      <c r="D1183" s="20"/>
      <c r="E1183" s="258"/>
      <c r="F1183" s="171"/>
      <c r="G1183" s="185">
        <f t="shared" si="52"/>
        <v>0</v>
      </c>
    </row>
    <row r="1184" spans="1:7">
      <c r="A1184" s="226"/>
      <c r="B1184" s="20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0" activePane="bottomLeft" state="frozen"/>
      <selection pane="bottomLeft" activeCell="C720" sqref="C720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>
      <c r="A720" s="252"/>
      <c r="B720" s="110"/>
      <c r="C720" s="289"/>
      <c r="D720" s="110"/>
      <c r="E720" s="289"/>
      <c r="F720" s="178"/>
      <c r="G720" s="106">
        <f t="shared" si="16"/>
        <v>-108350</v>
      </c>
    </row>
    <row r="721" spans="1:7">
      <c r="A721" s="252"/>
      <c r="B721" s="110"/>
      <c r="C721" s="289"/>
      <c r="D721" s="110"/>
      <c r="E721" s="289"/>
      <c r="F721" s="178"/>
      <c r="G721" s="106">
        <f t="shared" si="16"/>
        <v>0</v>
      </c>
    </row>
    <row r="722" spans="1:7">
      <c r="A722" s="252"/>
      <c r="B722" s="110"/>
      <c r="C722" s="289"/>
      <c r="D722" s="110"/>
      <c r="E722" s="289"/>
      <c r="F722" s="178"/>
      <c r="G722" s="106">
        <f t="shared" si="16"/>
        <v>0</v>
      </c>
    </row>
    <row r="723" spans="1:7">
      <c r="A723" s="252"/>
      <c r="B723" s="110"/>
      <c r="C723" s="289"/>
      <c r="D723" s="110"/>
      <c r="E723" s="289"/>
      <c r="F723" s="178"/>
      <c r="G723" s="106">
        <f t="shared" si="16"/>
        <v>0</v>
      </c>
    </row>
    <row r="724" spans="1:7">
      <c r="A724" s="252"/>
      <c r="B724" s="110"/>
      <c r="C724" s="289"/>
      <c r="D724" s="110"/>
      <c r="E724" s="289"/>
      <c r="F724" s="178"/>
      <c r="G724" s="106">
        <f t="shared" si="16"/>
        <v>0</v>
      </c>
    </row>
    <row r="725" spans="1:7">
      <c r="A725" s="252"/>
      <c r="B725" s="110"/>
      <c r="C725" s="289"/>
      <c r="D725" s="110"/>
      <c r="E725" s="289"/>
      <c r="F725" s="178"/>
      <c r="G725" s="106">
        <f t="shared" si="16"/>
        <v>0</v>
      </c>
    </row>
    <row r="726" spans="1:7">
      <c r="A726" s="252"/>
      <c r="B726" s="110"/>
      <c r="C726" s="289"/>
      <c r="D726" s="110"/>
      <c r="E726" s="289"/>
      <c r="F726" s="178"/>
      <c r="G726" s="106">
        <f t="shared" si="16"/>
        <v>0</v>
      </c>
    </row>
    <row r="727" spans="1:7">
      <c r="A727" s="252"/>
      <c r="B727" s="110"/>
      <c r="C727" s="289"/>
      <c r="D727" s="110"/>
      <c r="E727" s="289"/>
      <c r="F727" s="178"/>
      <c r="G727" s="106">
        <f t="shared" si="16"/>
        <v>0</v>
      </c>
    </row>
    <row r="728" spans="1:7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4" sqref="A44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2018-10-15T04:29:48Z</dcterms:modified>
</cp:coreProperties>
</file>