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12" i="16"/>
  <c r="D697" i="7"/>
  <c r="D703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<sst xmlns="http://schemas.openxmlformats.org/spreadsheetml/2006/main" count="4503" uniqueCount="1031">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</sst>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Cu!$A$760:$A$1175</c:f>
              <c:numCache>
                <c:formatCode>yyyy\.mm\.dd</c:formatCode>
                <c:ptCount val="197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</c:numCache>
            </c:numRef>
          </c:cat>
          <c:val>
            <c:numRef>
              <c:f>Cu!$B$760:$B$1175</c:f>
              <c:numCache>
                <c:formatCode>_(* #,##0.00_);_(* \(#,##0.00\);_(* "-"??_);_(@_)</c:formatCode>
                <c:ptCount val="197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</c:numCache>
            </c:numRef>
          </c:val>
        </c:ser>
        <c:axId val="66341120"/>
        <c:axId val="66342912"/>
      </c:areaChart>
      <c:dateAx>
        <c:axId val="663411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342912"/>
        <c:crosses val="autoZero"/>
        <c:auto val="1"/>
        <c:lblOffset val="100"/>
      </c:dateAx>
      <c:valAx>
        <c:axId val="66342912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341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21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Ni!$A$6:$A$718</c:f>
              <c:numCache>
                <c:formatCode>yyyy\.mm\.dd</c:formatCode>
                <c:ptCount val="164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</c:numCache>
            </c:numRef>
          </c:cat>
          <c:val>
            <c:numRef>
              <c:f>Ni!$B$6:$B$718</c:f>
              <c:numCache>
                <c:formatCode>_(* #,##0.00_);_(* \(#,##0.00\);_(* "-"??_);_(@_)</c:formatCode>
                <c:ptCount val="164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</c:numCache>
            </c:numRef>
          </c:val>
        </c:ser>
        <c:axId val="69075328"/>
        <c:axId val="69076864"/>
      </c:areaChart>
      <c:dateAx>
        <c:axId val="690753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076864"/>
        <c:crosses val="autoZero"/>
        <c:auto val="1"/>
        <c:lblOffset val="100"/>
      </c:dateAx>
      <c:valAx>
        <c:axId val="69076864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0753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177"/>
          <c:h val="0.69927783655258591"/>
        </c:manualLayout>
      </c:layout>
      <c:areaChart>
        <c:grouping val="standard"/>
        <c:ser>
          <c:idx val="0"/>
          <c:order val="0"/>
          <c:cat>
            <c:numRef>
              <c:f>Coke!$A$6:$A$42</c:f>
              <c:numCache>
                <c:formatCode>yyyy\.mm\.dd</c:formatCode>
                <c:ptCount val="37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</c:numCache>
            </c:numRef>
          </c:cat>
          <c:val>
            <c:numRef>
              <c:f>Coke!$B$6:$B$42</c:f>
              <c:numCache>
                <c:formatCode>0.00</c:formatCode>
                <c:ptCount val="37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</c:numCache>
            </c:numRef>
          </c:val>
        </c:ser>
        <c:axId val="69108864"/>
        <c:axId val="69110400"/>
      </c:areaChart>
      <c:dateAx>
        <c:axId val="691088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110400"/>
        <c:crosses val="autoZero"/>
        <c:auto val="1"/>
        <c:lblOffset val="100"/>
        <c:baseTimeUnit val="days"/>
      </c:dateAx>
      <c:valAx>
        <c:axId val="69110400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1088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46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Steel!$A$6:$A$41</c:f>
              <c:numCache>
                <c:formatCode>yyyy\.mm\.dd</c:formatCode>
                <c:ptCount val="36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</c:numCache>
            </c:numRef>
          </c:cat>
          <c:val>
            <c:numRef>
              <c:f>Steel!$B$6:$B$41</c:f>
              <c:numCache>
                <c:formatCode>0.00</c:formatCode>
                <c:ptCount val="36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</c:numCache>
            </c:numRef>
          </c:val>
        </c:ser>
        <c:axId val="69281280"/>
        <c:axId val="69282816"/>
      </c:areaChart>
      <c:dateAx>
        <c:axId val="692812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82816"/>
        <c:crosses val="autoZero"/>
        <c:auto val="1"/>
        <c:lblOffset val="100"/>
        <c:baseTimeUnit val="days"/>
      </c:dateAx>
      <c:valAx>
        <c:axId val="6928281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2812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6357888"/>
        <c:axId val="66384256"/>
      </c:areaChart>
      <c:dateAx>
        <c:axId val="6635788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38425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63842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3578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403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Ag!$A$875:$A$1174</c:f>
              <c:numCache>
                <c:formatCode>yyyy\.mm\.dd</c:formatCode>
                <c:ptCount val="18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</c:numCache>
            </c:numRef>
          </c:cat>
          <c:val>
            <c:numRef>
              <c:f>Ag!$B$875:$B$1174</c:f>
              <c:numCache>
                <c:formatCode>_(* #,##0.00_);_(* \(#,##0.00\);_(* "-"??_);_(@_)</c:formatCode>
                <c:ptCount val="186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</c:numCache>
            </c:numRef>
          </c:val>
        </c:ser>
        <c:axId val="66923520"/>
        <c:axId val="66941696"/>
      </c:areaChart>
      <c:dateAx>
        <c:axId val="669235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41696"/>
        <c:crosses val="autoZero"/>
        <c:auto val="1"/>
        <c:lblOffset val="100"/>
        <c:majorUnit val="7"/>
        <c:majorTimeUnit val="days"/>
      </c:dateAx>
      <c:valAx>
        <c:axId val="66941696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235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Zn!$A$760:$A$1171</c:f>
              <c:numCache>
                <c:formatCode>yyyy\.mm\.dd</c:formatCode>
                <c:ptCount val="18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</c:numCache>
            </c:numRef>
          </c:cat>
          <c:val>
            <c:numRef>
              <c:f>Zn!$B$760:$B$1171</c:f>
              <c:numCache>
                <c:formatCode>_(* #,##0.00_);_(* \(#,##0.00\);_(* "-"??_);_(@_)</c:formatCode>
                <c:ptCount val="186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</c:numCache>
            </c:numRef>
          </c:val>
        </c:ser>
        <c:axId val="66948480"/>
        <c:axId val="66962560"/>
      </c:areaChart>
      <c:dateAx>
        <c:axId val="669484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62560"/>
        <c:crosses val="autoZero"/>
        <c:auto val="1"/>
        <c:lblOffset val="100"/>
      </c:dateAx>
      <c:valAx>
        <c:axId val="6696256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484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756"/>
        </c:manualLayout>
      </c:layout>
      <c:areaChart>
        <c:grouping val="standard"/>
        <c:ser>
          <c:idx val="0"/>
          <c:order val="0"/>
          <c:cat>
            <c:numRef>
              <c:f>USD_CNY!$A$910:$A$960</c:f>
              <c:numCache>
                <c:formatCode>yyyy\.mm\.dd</c:formatCode>
                <c:ptCount val="51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</c:numCache>
            </c:numRef>
          </c:cat>
          <c:val>
            <c:numRef>
              <c:f>USD_CNY!$B$910:$B$960</c:f>
              <c:numCache>
                <c:formatCode>_(* #,##0.00000_);_(* \(#,##0.00000\);_(* "-"??_);_(@_)</c:formatCode>
                <c:ptCount val="51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</c:numCache>
            </c:numRef>
          </c:val>
        </c:ser>
        <c:axId val="67059712"/>
        <c:axId val="67061248"/>
      </c:areaChart>
      <c:dateAx>
        <c:axId val="6705971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061248"/>
        <c:crosses val="autoZero"/>
        <c:auto val="1"/>
        <c:lblOffset val="100"/>
        <c:majorUnit val="7"/>
      </c:dateAx>
      <c:valAx>
        <c:axId val="67061248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597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32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7096960"/>
        <c:axId val="67098496"/>
      </c:areaChart>
      <c:catAx>
        <c:axId val="6709696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98496"/>
        <c:crosses val="autoZero"/>
        <c:auto val="1"/>
        <c:lblAlgn val="ctr"/>
        <c:lblOffset val="100"/>
      </c:catAx>
      <c:valAx>
        <c:axId val="6709849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969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933"/>
        </c:manualLayout>
      </c:layout>
      <c:areaChart>
        <c:grouping val="standard"/>
        <c:ser>
          <c:idx val="0"/>
          <c:order val="0"/>
          <c:cat>
            <c:numRef>
              <c:f>Pb!$A$759:$A$1173</c:f>
              <c:numCache>
                <c:formatCode>yyyy\.mm\.dd</c:formatCode>
                <c:ptCount val="186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</c:numCache>
            </c:numRef>
          </c:cat>
          <c:val>
            <c:numRef>
              <c:f>Pb!$B$759:$B$1173</c:f>
              <c:numCache>
                <c:formatCode>_(* #,##0.00_);_(* \(#,##0.00\);_(* "-"??_);_(@_)</c:formatCode>
                <c:ptCount val="186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</c:numCache>
            </c:numRef>
          </c:val>
        </c:ser>
        <c:axId val="67789568"/>
        <c:axId val="67791104"/>
      </c:areaChart>
      <c:dateAx>
        <c:axId val="6778956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79110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7791104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895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9158784"/>
        <c:axId val="69160320"/>
      </c:lineChart>
      <c:dateAx>
        <c:axId val="69158784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160320"/>
        <c:crosses val="autoZero"/>
        <c:auto val="1"/>
        <c:lblOffset val="100"/>
      </c:dateAx>
      <c:valAx>
        <c:axId val="6916032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15878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9172608"/>
        <c:axId val="69178496"/>
      </c:lineChart>
      <c:dateAx>
        <c:axId val="69172608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178496"/>
        <c:crosses val="autoZero"/>
        <c:auto val="1"/>
        <c:lblOffset val="100"/>
      </c:dateAx>
      <c:valAx>
        <c:axId val="6917849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172608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SheetLayoutView="85" workbookViewId="0">
      <selection activeCell="A4" sqref="A4:I11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8" t="s">
        <v>1019</v>
      </c>
      <c r="B1" s="378"/>
      <c r="C1" s="378"/>
      <c r="D1" s="378"/>
      <c r="E1" s="378"/>
      <c r="F1" s="378"/>
      <c r="G1" s="378"/>
      <c r="H1" s="378"/>
      <c r="I1" s="378"/>
      <c r="J1" s="158"/>
      <c r="K1" s="340"/>
      <c r="L1" s="198"/>
      <c r="M1" s="159"/>
    </row>
    <row r="2" spans="1:13">
      <c r="A2" s="379" t="s">
        <v>21</v>
      </c>
      <c r="B2" s="379"/>
      <c r="C2" s="379"/>
      <c r="D2" s="379"/>
      <c r="E2" s="182">
        <v>43385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50535</v>
      </c>
      <c r="E5" s="330">
        <f>+IF(ISERROR(VLOOKUP($E$2,Cu!$A$5:$H$1643,7,0)),0,VLOOKUP($E$2,Cu!$A$5:$H$1643,7,0))</f>
        <v>-375</v>
      </c>
      <c r="F5" s="329" t="s">
        <v>3</v>
      </c>
      <c r="G5" s="328">
        <f>+IF(ISERROR(VLOOKUP($E$2,Cu!$A$5:$H$1643,2,0)),0,VLOOKUP($E$2,Cu!$A$5:$H$1643,2,0))</f>
        <v>7348.0871853779827</v>
      </c>
      <c r="H5" s="328">
        <f>+IF(ISERROR(VLOOKUP($E$2,Cu!$A$5:$H$1643,4,0)),0,VLOOKUP($E$2,Cu!$A$5:$H$1643,4,0))</f>
        <v>6280.4163977589596</v>
      </c>
      <c r="I5" s="328">
        <f>+IF(ISERROR(VLOOKUP($E$2,Cu!$A$5:$H$1643,5,0)),0,VLOOKUP($E$2,Cu!$A$5:$H$1643,5,0))</f>
        <v>6155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18675</v>
      </c>
      <c r="E6" s="330">
        <f>+IF(ISERROR(VLOOKUP($E$2,Pb!$A$5:$H$1988,7,0)),0,VLOOKUP($E$2,Pb!$A$5:$H$1988,7,0))</f>
        <v>275</v>
      </c>
      <c r="F6" s="329" t="s">
        <v>3</v>
      </c>
      <c r="G6" s="328">
        <f>+IF(ISERROR(VLOOKUP($E$2,Pb!$A$5:$H$1988,2,0)),0,VLOOKUP($E$2,Pb!$A$5:$H$1988,2,0))</f>
        <v>2715.4551931717388</v>
      </c>
      <c r="H6" s="328">
        <f>+IF(ISERROR(VLOOKUP($E$2,Pb!$A$5:$H$1988,4,0)),0,VLOOKUP($E$2,Pb!$A$5:$H$1988,4,0))</f>
        <v>2320.9018745057597</v>
      </c>
      <c r="I6" s="328">
        <f>+IF(ISERROR(VLOOKUP($E$2,Pb!$A$5:$H$1988,5,0)),0,VLOOKUP($E$2,Pb!$A$5:$H$1988,5,0))</f>
        <v>1909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3508</v>
      </c>
      <c r="E7" s="330">
        <f>+IF(ISERROR(VLOOKUP($E$2,Ag!$A$5:$H$1988,7,0)),0,VLOOKUP($E$2,Ag!$A$5:$H$1988,7,0))</f>
        <v>22</v>
      </c>
      <c r="F7" s="329" t="s">
        <v>6</v>
      </c>
      <c r="G7" s="328">
        <f>+IF(ISERROR(VLOOKUP($E$2,Ag!$A$5:$H$1519,2,0)),0,VLOOKUP($E$2,Ag!$A$5:$H$1519,2,0))</f>
        <v>510.08389920462974</v>
      </c>
      <c r="H7" s="328">
        <f>+IF(ISERROR(VLOOKUP($E$2,Ag!$A$5:$H$1519,4,0)),0,VLOOKUP($E$2,Ag!$A$5:$H$1519,4,0))</f>
        <v>435.96914461934171</v>
      </c>
      <c r="I7" s="328">
        <f>+IF(ISERROR(VLOOKUP($E$2,Ag!$A$5:$H$1519,5,0)),0,VLOOKUP($E$2,Ag!$A$5:$H$1519,5,0))</f>
        <v>468.76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23620</v>
      </c>
      <c r="E8" s="330">
        <f>+IF(ISERROR(VLOOKUP($E$2,Zn!$A$5:$H$2996,7,0)),0,VLOOKUP($E$2,Zn!$A$5:$H$2996,7,0))</f>
        <v>-220</v>
      </c>
      <c r="F8" s="329" t="s">
        <v>3</v>
      </c>
      <c r="G8" s="328">
        <f>+IF(ISERROR(VLOOKUP($E$2,Zn!$A$5:$H$2996,2,0)),0,VLOOKUP($E$2,Zn!$A$5:$H$2996,2,0))</f>
        <v>3434.4873714975356</v>
      </c>
      <c r="H8" s="328">
        <f>+IF(ISERROR(VLOOKUP($E$2,Zn!$A$5:$H$2996,4,0)),0,VLOOKUP($E$2,Zn!$A$5:$H$2996,4,0))</f>
        <v>2935.4592918782359</v>
      </c>
      <c r="I8" s="328">
        <f>+IF(ISERROR(VLOOKUP($E$2,Zn!$A$5:$H$2996,5,0)),0,VLOOKUP($E$2,Zn!$A$5:$H$2996,5,0))</f>
        <v>2638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107450</v>
      </c>
      <c r="E9" s="330">
        <f>+IF(ISERROR(VLOOKUP($E$2,Ni!$A$6:$H$2998,7,0)),0,VLOOKUP($E$2,Ni!$A$6:$H$2998,7,0))</f>
        <v>-1850</v>
      </c>
      <c r="F9" s="329" t="s">
        <v>3</v>
      </c>
      <c r="G9" s="328">
        <f>+IF(ISERROR(VLOOKUP($E$2,Ni!$A$6:$H$2998,2,0)),0,VLOOKUP($E$2,Ni!$A$6:$H$2998,2,0))</f>
        <v>15623.864016401785</v>
      </c>
      <c r="H9" s="328">
        <f>+IF(ISERROR(VLOOKUP($E$2,Ni!$A$6:$H$2998,4,0)),0,VLOOKUP($E$2,Ni!$A$6:$H$2998,4,0))</f>
        <v>13353.729928548535</v>
      </c>
      <c r="I9" s="328">
        <f>+IF(ISERROR(VLOOKUP($E$2,Ni!$A$6:$H$2998,5,0)),0,VLOOKUP($E$2,Ni!$A$6:$H$2998,5,0))</f>
        <v>12420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2530.5</v>
      </c>
      <c r="E10" s="330">
        <f>+IF(ISERROR(VLOOKUP($E$2,Coke!$A$6:$H$2998,7,0)),0,VLOOKUP($E$2,Coke!$A$6:$H$2998,7,0))</f>
        <v>82</v>
      </c>
      <c r="F10" s="329" t="s">
        <v>3</v>
      </c>
      <c r="G10" s="328">
        <f>+IF(ISERROR(VLOOKUP($E$2,Coke!$A$6:$H$2998,2,0)),0,VLOOKUP($E$2,Coke!$A$6:$H$2998,2,0))</f>
        <v>367.94963139604204</v>
      </c>
      <c r="H10" s="328">
        <f>+IF(ISERROR(VLOOKUP($E$2,Coke!$A$6:$H$2998,4,0)),0,VLOOKUP($E$2,Coke!$A$6:$H$2998,4,0))</f>
        <v>314.48686444106158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4555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662.32387710293278</v>
      </c>
      <c r="H11" s="328">
        <f>+IF(ISERROR(VLOOKUP($E$2,Steel!$A$6:$H$2998,4,0)),0,VLOOKUP($E$2,Steel!$A$6:$H$2998,4,0))</f>
        <v>566.08878384866057</v>
      </c>
      <c r="I11" s="357">
        <f>+IF(ISERROR(VLOOKUP($E$2,Steel!$A$6:$H$2998,5,0)),0,VLOOKUP($E$2,Steel!$A$6:$H$2998,5,0))</f>
        <v>495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43385</v>
      </c>
      <c r="C15" s="183" t="s">
        <v>1003</v>
      </c>
      <c r="D15" s="193">
        <f>+IF(ISERROR(VLOOKUP($E$2,'CNY-VND'!$A$4:$B$500,2,0)),0,VLOOKUP($E$2,'CNY-VND'!$A$4:$B$500,2,0))</f>
        <v>3405</v>
      </c>
      <c r="E15" s="380" t="s">
        <v>1001</v>
      </c>
      <c r="F15" s="380"/>
      <c r="G15" s="380"/>
      <c r="H15" s="380"/>
      <c r="I15" s="380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23385</v>
      </c>
      <c r="E16" s="380" t="s">
        <v>1004</v>
      </c>
      <c r="F16" s="380"/>
      <c r="G16" s="380"/>
      <c r="H16" s="380"/>
      <c r="I16" s="380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6.8773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1" t="s">
        <v>17</v>
      </c>
      <c r="B18" s="381"/>
      <c r="C18" s="381"/>
      <c r="D18" s="381"/>
      <c r="E18" s="381"/>
      <c r="F18" s="381"/>
      <c r="G18" s="381"/>
      <c r="H18" s="381"/>
      <c r="I18" s="381"/>
    </row>
    <row r="19" spans="1:12" ht="15.75" customHeight="1">
      <c r="A19" s="375" t="s">
        <v>656</v>
      </c>
      <c r="B19" s="376"/>
      <c r="C19" s="375" t="s">
        <v>18</v>
      </c>
      <c r="D19" s="377"/>
      <c r="E19" s="377"/>
      <c r="F19" s="377"/>
      <c r="G19" s="377"/>
      <c r="H19" s="377"/>
      <c r="I19" s="377"/>
    </row>
    <row r="34" spans="1:12" ht="15" customHeight="1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>
      <c r="A100" s="384" t="s">
        <v>1029</v>
      </c>
      <c r="B100" s="384"/>
      <c r="C100" s="384"/>
      <c r="D100" s="384"/>
      <c r="E100" s="384"/>
      <c r="F100" s="384"/>
      <c r="G100" s="384"/>
      <c r="H100" s="384"/>
      <c r="I100" s="384"/>
    </row>
    <row r="115" spans="1:9">
      <c r="A115" s="384" t="s">
        <v>1030</v>
      </c>
      <c r="B115" s="384"/>
      <c r="C115" s="384"/>
      <c r="D115" s="384"/>
      <c r="E115" s="384"/>
      <c r="F115" s="384"/>
      <c r="G115" s="384"/>
      <c r="H115" s="384"/>
      <c r="I115" s="384"/>
    </row>
    <row r="128" spans="1:9">
      <c r="A128" s="384" t="s">
        <v>1006</v>
      </c>
      <c r="B128" s="384"/>
      <c r="C128" s="384"/>
      <c r="D128" s="384"/>
      <c r="E128" s="384"/>
      <c r="F128" s="384"/>
      <c r="G128" s="384"/>
      <c r="H128" s="384"/>
      <c r="I128" s="384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2" sqref="C42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9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  <row r="34" spans="1:7">
      <c r="A34" s="372">
        <v>43375</v>
      </c>
      <c r="B34" s="359">
        <f t="shared" ref="B34" si="4">+IF(F34=0,"",C34/F34)</f>
        <v>659.25608613892302</v>
      </c>
      <c r="C34" s="1">
        <v>4540</v>
      </c>
      <c r="D34" s="360">
        <f t="shared" ref="D34:D39" si="5">+IF(ISERROR(B34/1.17),0,B34/1.17)</f>
        <v>563.46674028967789</v>
      </c>
      <c r="E34" s="1">
        <v>496</v>
      </c>
      <c r="F34" s="361">
        <f>USD_CNY!B953</f>
        <v>6.8865499999999997</v>
      </c>
      <c r="G34" s="363">
        <f t="shared" si="3"/>
        <v>0</v>
      </c>
    </row>
    <row r="35" spans="1:7">
      <c r="A35" s="372">
        <v>43376</v>
      </c>
      <c r="B35" s="359">
        <f t="shared" ref="B35" si="6">+IF(F35=0,"",C35/F35)</f>
        <v>659.50220657236071</v>
      </c>
      <c r="C35" s="1">
        <v>4540</v>
      </c>
      <c r="D35" s="360">
        <f t="shared" si="5"/>
        <v>563.67709963449636</v>
      </c>
      <c r="E35" s="1">
        <v>494</v>
      </c>
      <c r="F35" s="361">
        <f>USD_CNY!B954</f>
        <v>6.8839800000000002</v>
      </c>
      <c r="G35" s="363">
        <f t="shared" si="3"/>
        <v>0</v>
      </c>
    </row>
    <row r="36" spans="1:7">
      <c r="A36" s="372">
        <v>43377</v>
      </c>
      <c r="B36" s="359">
        <f t="shared" ref="B36" si="7">+IF(F36=0,"",C36/F36)</f>
        <v>659.01780219014552</v>
      </c>
      <c r="C36" s="1">
        <v>4540</v>
      </c>
      <c r="D36" s="360">
        <f t="shared" si="5"/>
        <v>563.2630787949962</v>
      </c>
      <c r="E36" s="1">
        <v>495</v>
      </c>
      <c r="F36" s="361">
        <f>USD_CNY!B955</f>
        <v>6.8890399999999996</v>
      </c>
      <c r="G36" s="363">
        <f t="shared" si="3"/>
        <v>0</v>
      </c>
    </row>
    <row r="37" spans="1:7">
      <c r="A37" s="372">
        <v>43378</v>
      </c>
      <c r="B37" s="359">
        <f t="shared" ref="B37" si="8">+IF(F37=0,"",C37/F37)</f>
        <v>658.62868864706934</v>
      </c>
      <c r="C37" s="1">
        <v>4540</v>
      </c>
      <c r="D37" s="360">
        <f t="shared" si="5"/>
        <v>562.93050311715331</v>
      </c>
      <c r="E37" s="1">
        <v>492</v>
      </c>
      <c r="F37" s="361">
        <f>USD_CNY!B956</f>
        <v>6.8931100000000001</v>
      </c>
      <c r="G37" s="363">
        <f t="shared" si="3"/>
        <v>0</v>
      </c>
    </row>
    <row r="38" spans="1:7">
      <c r="A38" s="372">
        <v>43381</v>
      </c>
      <c r="B38" s="359">
        <f t="shared" ref="B38" si="9">+IF(F38=0,"",C38/F38)</f>
        <v>658.08525425692119</v>
      </c>
      <c r="C38" s="1">
        <v>4545</v>
      </c>
      <c r="D38" s="360">
        <f t="shared" si="5"/>
        <v>562.4660292794199</v>
      </c>
      <c r="E38" s="1">
        <v>491.5</v>
      </c>
      <c r="F38" s="361">
        <f>USD_CNY!B957</f>
        <v>6.9063999999999997</v>
      </c>
      <c r="G38" s="363">
        <f t="shared" si="3"/>
        <v>5</v>
      </c>
    </row>
    <row r="39" spans="1:7">
      <c r="A39" s="372">
        <v>43382</v>
      </c>
      <c r="B39" s="359">
        <f t="shared" ref="B39" si="10">+IF(F39=0,"",C39/F39)</f>
        <v>657.70284826484851</v>
      </c>
      <c r="C39" s="1">
        <v>4555</v>
      </c>
      <c r="D39" s="360">
        <f t="shared" si="5"/>
        <v>562.13918655115265</v>
      </c>
      <c r="E39" s="1">
        <v>492</v>
      </c>
      <c r="F39" s="361">
        <f>USD_CNY!B958</f>
        <v>6.9256200000000003</v>
      </c>
      <c r="G39" s="363">
        <f t="shared" si="3"/>
        <v>10</v>
      </c>
    </row>
    <row r="40" spans="1:7">
      <c r="A40" s="372">
        <v>43383</v>
      </c>
      <c r="B40" s="359">
        <f t="shared" ref="B40" si="11">+IF(F40=0,"",C40/F40)</f>
        <v>658.61865040290695</v>
      </c>
      <c r="C40" s="1">
        <v>4555</v>
      </c>
      <c r="D40" s="360">
        <f t="shared" ref="D40" si="12">+IF(ISERROR(B40/1.17),0,B40/1.17)</f>
        <v>562.92192342128806</v>
      </c>
      <c r="E40" s="1">
        <v>495</v>
      </c>
      <c r="F40" s="361">
        <f>USD_CNY!B959</f>
        <v>6.9159899999999999</v>
      </c>
      <c r="G40" s="363">
        <f t="shared" ref="G40" si="13">C40-C39</f>
        <v>0</v>
      </c>
    </row>
    <row r="41" spans="1:7">
      <c r="A41" s="372">
        <v>43385</v>
      </c>
      <c r="B41" s="359">
        <f t="shared" ref="B41" si="14">+IF(F41=0,"",C41/F41)</f>
        <v>662.32387710293278</v>
      </c>
      <c r="C41" s="1">
        <v>4555</v>
      </c>
      <c r="D41" s="360">
        <f t="shared" ref="D41" si="15">+IF(ISERROR(B41/1.17),0,B41/1.17)</f>
        <v>566.08878384866057</v>
      </c>
      <c r="E41" s="1">
        <v>495</v>
      </c>
      <c r="F41" s="361">
        <f>USD_CNY!B960</f>
        <v>6.8773</v>
      </c>
      <c r="G41" s="363">
        <f t="shared" ref="G41" si="16">C41-C40</f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61" sqref="B961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226">
        <v>43375</v>
      </c>
      <c r="B953" s="343">
        <v>6.8865499999999997</v>
      </c>
    </row>
    <row r="954" spans="1:2">
      <c r="A954" s="226">
        <v>43376</v>
      </c>
      <c r="B954" s="343">
        <v>6.8839800000000002</v>
      </c>
    </row>
    <row r="955" spans="1:2">
      <c r="A955" s="226">
        <v>43377</v>
      </c>
      <c r="B955" s="343">
        <v>6.8890399999999996</v>
      </c>
    </row>
    <row r="956" spans="1:2">
      <c r="A956" s="226">
        <v>43378</v>
      </c>
      <c r="B956" s="343">
        <v>6.8931100000000001</v>
      </c>
    </row>
    <row r="957" spans="1:2">
      <c r="A957" s="226">
        <v>43381</v>
      </c>
      <c r="B957" s="343">
        <v>6.9063999999999997</v>
      </c>
    </row>
    <row r="958" spans="1:2">
      <c r="A958" s="226">
        <v>43382</v>
      </c>
      <c r="B958" s="343">
        <v>6.9256200000000003</v>
      </c>
    </row>
    <row r="959" spans="1:2">
      <c r="A959" s="226">
        <v>43383</v>
      </c>
      <c r="B959" s="343">
        <v>6.9159899999999999</v>
      </c>
    </row>
    <row r="960" spans="1:2">
      <c r="A960" s="226">
        <v>43385</v>
      </c>
      <c r="B960" s="343">
        <v>6.8773</v>
      </c>
    </row>
    <row r="961" spans="1:2">
      <c r="A961" s="125"/>
      <c r="B961" s="343"/>
    </row>
    <row r="962" spans="1:2">
      <c r="A962" s="125"/>
      <c r="B962" s="343"/>
    </row>
    <row r="963" spans="1:2">
      <c r="A963" s="125"/>
      <c r="B963" s="343"/>
    </row>
    <row r="964" spans="1:2">
      <c r="A964" s="125"/>
      <c r="B964" s="343"/>
    </row>
    <row r="965" spans="1:2">
      <c r="A965" s="125"/>
      <c r="B965" s="343"/>
    </row>
    <row r="966" spans="1:2">
      <c r="A966" s="125"/>
      <c r="B966" s="343"/>
    </row>
    <row r="967" spans="1:2">
      <c r="A967" s="125"/>
      <c r="B967" s="343"/>
    </row>
    <row r="968" spans="1:2">
      <c r="A968" s="125"/>
      <c r="B968" s="343"/>
    </row>
    <row r="969" spans="1:2">
      <c r="A969" s="125"/>
      <c r="B969" s="343"/>
    </row>
    <row r="970" spans="1:2">
      <c r="A970" s="125"/>
      <c r="B970" s="343"/>
    </row>
    <row r="971" spans="1:2">
      <c r="A971" s="125"/>
      <c r="B971" s="343"/>
    </row>
    <row r="972" spans="1:2">
      <c r="A972" s="125"/>
      <c r="B972" s="343"/>
    </row>
    <row r="973" spans="1:2">
      <c r="A973" s="125"/>
      <c r="B973" s="343"/>
    </row>
    <row r="974" spans="1:2">
      <c r="A974" s="125"/>
      <c r="B974" s="343"/>
    </row>
    <row r="975" spans="1:2">
      <c r="A975" s="125"/>
      <c r="B975" s="343"/>
    </row>
    <row r="976" spans="1:2">
      <c r="A976" s="125"/>
      <c r="B976" s="343"/>
    </row>
    <row r="977" spans="1:2">
      <c r="A977" s="125"/>
      <c r="B977" s="343"/>
    </row>
    <row r="978" spans="1:2">
      <c r="A978" s="125"/>
      <c r="B978" s="343"/>
    </row>
    <row r="979" spans="1:2">
      <c r="A979" s="125"/>
      <c r="B979" s="343"/>
    </row>
    <row r="980" spans="1:2">
      <c r="A980" s="125"/>
      <c r="B980" s="343"/>
    </row>
    <row r="981" spans="1:2">
      <c r="A981" s="125"/>
      <c r="B981" s="343"/>
    </row>
    <row r="982" spans="1:2">
      <c r="A982" s="125"/>
      <c r="B982" s="343"/>
    </row>
    <row r="983" spans="1:2">
      <c r="A983" s="125"/>
      <c r="B983" s="343"/>
    </row>
    <row r="984" spans="1:2">
      <c r="A984" s="125"/>
      <c r="B984" s="343"/>
    </row>
    <row r="985" spans="1:2">
      <c r="A985" s="125"/>
      <c r="B985" s="343"/>
    </row>
    <row r="986" spans="1:2">
      <c r="A986" s="125"/>
      <c r="B986" s="343"/>
    </row>
    <row r="987" spans="1:2">
      <c r="A987" s="125"/>
      <c r="B987" s="343"/>
    </row>
    <row r="988" spans="1:2">
      <c r="A988" s="125"/>
      <c r="B988" s="343"/>
    </row>
    <row r="989" spans="1:2">
      <c r="A989" s="125"/>
      <c r="B989" s="343"/>
    </row>
    <row r="990" spans="1:2">
      <c r="A990" s="125"/>
      <c r="B990" s="343"/>
    </row>
    <row r="991" spans="1:2">
      <c r="A991" s="125"/>
      <c r="B991" s="343"/>
    </row>
    <row r="992" spans="1:2">
      <c r="A992" s="125"/>
      <c r="B992" s="343"/>
    </row>
    <row r="993" spans="1:2">
      <c r="A993" s="125"/>
      <c r="B993" s="343"/>
    </row>
    <row r="994" spans="1:2">
      <c r="A994" s="125"/>
      <c r="B994" s="343"/>
    </row>
    <row r="995" spans="1:2">
      <c r="A995" s="125"/>
      <c r="B995" s="343"/>
    </row>
    <row r="996" spans="1:2">
      <c r="A996" s="125"/>
      <c r="B996" s="343"/>
    </row>
    <row r="997" spans="1:2">
      <c r="A997" s="125"/>
      <c r="B997" s="343"/>
    </row>
    <row r="998" spans="1:2">
      <c r="A998" s="125"/>
      <c r="B998" s="343"/>
    </row>
    <row r="999" spans="1:2">
      <c r="A999" s="125"/>
      <c r="B999" s="343"/>
    </row>
    <row r="1000" spans="1:2">
      <c r="A1000" s="125"/>
      <c r="B1000" s="343"/>
    </row>
    <row r="1001" spans="1:2">
      <c r="A1001" s="125"/>
      <c r="B1001" s="343"/>
    </row>
    <row r="1002" spans="1:2">
      <c r="A1002" s="125"/>
      <c r="B1002" s="343"/>
    </row>
    <row r="1003" spans="1:2">
      <c r="A1003" s="125"/>
      <c r="B1003" s="343"/>
    </row>
    <row r="1004" spans="1:2">
      <c r="A1004" s="125"/>
      <c r="B1004" s="343"/>
    </row>
    <row r="1005" spans="1:2">
      <c r="A1005" s="125"/>
      <c r="B1005" s="343"/>
    </row>
    <row r="1006" spans="1:2">
      <c r="A1006" s="125"/>
      <c r="B1006" s="343"/>
    </row>
    <row r="1007" spans="1:2">
      <c r="A1007" s="125"/>
      <c r="B1007" s="343"/>
    </row>
    <row r="1008" spans="1:2">
      <c r="A1008" s="125"/>
      <c r="B1008" s="343"/>
    </row>
    <row r="1009" spans="1:2">
      <c r="A1009" s="125"/>
      <c r="B1009" s="343"/>
    </row>
    <row r="1010" spans="1:2">
      <c r="A1010" s="125"/>
      <c r="B1010" s="343"/>
    </row>
    <row r="1011" spans="1:2">
      <c r="A1011" s="125"/>
      <c r="B1011" s="343"/>
    </row>
    <row r="1012" spans="1:2">
      <c r="A1012" s="125"/>
      <c r="B1012" s="343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5" activePane="bottomLeft" state="frozen"/>
      <selection pane="bottomLeft" activeCell="B443" sqref="B443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2">
        <v>43375</v>
      </c>
      <c r="B435" s="335">
        <v>23370</v>
      </c>
    </row>
    <row r="436" spans="1:2" ht="15.75">
      <c r="A436" s="232">
        <v>43376</v>
      </c>
      <c r="B436" s="335">
        <v>23375</v>
      </c>
    </row>
    <row r="437" spans="1:2" ht="15.75">
      <c r="A437" s="232">
        <v>43377</v>
      </c>
      <c r="B437" s="335">
        <v>23380</v>
      </c>
    </row>
    <row r="438" spans="1:2" ht="15.75">
      <c r="A438" s="232">
        <v>43378</v>
      </c>
      <c r="B438" s="335">
        <v>23390</v>
      </c>
    </row>
    <row r="439" spans="1:2" ht="15.75">
      <c r="A439" s="232">
        <v>43381</v>
      </c>
      <c r="B439" s="335">
        <v>23395</v>
      </c>
    </row>
    <row r="440" spans="1:2" ht="15.75">
      <c r="A440" s="232">
        <v>43382</v>
      </c>
      <c r="B440" s="335">
        <v>23395</v>
      </c>
    </row>
    <row r="441" spans="1:2" ht="15.75">
      <c r="A441" s="232">
        <v>43383</v>
      </c>
      <c r="B441" s="335">
        <v>23390</v>
      </c>
    </row>
    <row r="442" spans="1:2" ht="15.75">
      <c r="A442" s="232">
        <v>43385</v>
      </c>
      <c r="B442" s="335">
        <v>23385</v>
      </c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9" sqref="B299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>
        <v>43375</v>
      </c>
      <c r="B291" s="312">
        <v>3427</v>
      </c>
    </row>
    <row r="292" spans="1:2">
      <c r="A292" s="309">
        <v>43376</v>
      </c>
      <c r="B292" s="312">
        <v>3428</v>
      </c>
    </row>
    <row r="293" spans="1:2">
      <c r="A293" s="309">
        <v>43377</v>
      </c>
      <c r="B293" s="312">
        <v>3429</v>
      </c>
    </row>
    <row r="294" spans="1:2">
      <c r="A294" s="309">
        <v>43378</v>
      </c>
      <c r="B294" s="312">
        <v>3429</v>
      </c>
    </row>
    <row r="295" spans="1:2">
      <c r="A295" s="309">
        <v>43381</v>
      </c>
      <c r="B295" s="312">
        <v>3416</v>
      </c>
    </row>
    <row r="296" spans="1:2">
      <c r="A296" s="309">
        <v>43382</v>
      </c>
      <c r="B296" s="312">
        <v>3404</v>
      </c>
    </row>
    <row r="297" spans="1:2">
      <c r="A297" s="309">
        <v>43383</v>
      </c>
      <c r="B297" s="312">
        <v>3403</v>
      </c>
    </row>
    <row r="298" spans="1:2">
      <c r="A298" s="309">
        <v>43385</v>
      </c>
      <c r="B298" s="312">
        <v>3405</v>
      </c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C1176" sqref="C1176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6155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6">
        <v>43375</v>
      </c>
      <c r="B1168" s="47">
        <f t="shared" ref="B1168" si="26">+IF(F1168=0,"",C1168/F1168)</f>
        <v>7296.832230942925</v>
      </c>
      <c r="C1168" s="269">
        <v>50250</v>
      </c>
      <c r="D1168" s="47">
        <f t="shared" ref="D1168" si="27">+B1168/1.17</f>
        <v>6236.6087443956631</v>
      </c>
      <c r="E1168" s="269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6">
        <v>43376</v>
      </c>
      <c r="B1169" s="47">
        <f t="shared" ref="B1169" si="29">+IF(F1169=0,"",C1169/F1169)</f>
        <v>7299.5563612909973</v>
      </c>
      <c r="C1169" s="269">
        <v>50250</v>
      </c>
      <c r="D1169" s="47">
        <f t="shared" ref="D1169" si="30">+B1169/1.17</f>
        <v>6238.9370609324769</v>
      </c>
      <c r="E1169" s="269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6">
        <v>43377</v>
      </c>
      <c r="B1170" s="47">
        <f t="shared" ref="B1170" si="32">+IF(F1170=0,"",C1170/F1170)</f>
        <v>7294.1948370164791</v>
      </c>
      <c r="C1170" s="269">
        <v>50250</v>
      </c>
      <c r="D1170" s="47">
        <f t="shared" ref="D1170" si="33">+B1170/1.17</f>
        <v>6234.3545615525463</v>
      </c>
      <c r="E1170" s="269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6">
        <v>43378</v>
      </c>
      <c r="B1171" s="47">
        <f t="shared" ref="B1171" si="35">+IF(F1171=0,"",C1171/F1171)</f>
        <v>7289.8880186156903</v>
      </c>
      <c r="C1171" s="269">
        <v>50250</v>
      </c>
      <c r="D1171" s="47">
        <f t="shared" ref="D1171" si="36">+B1171/1.17</f>
        <v>6230.6735201843512</v>
      </c>
      <c r="E1171" s="269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6">
        <v>43381</v>
      </c>
      <c r="B1172" s="47">
        <f t="shared" ref="B1172" si="38">+IF(F1172=0,"",C1172/F1172)</f>
        <v>7277.3080041700459</v>
      </c>
      <c r="C1172" s="269">
        <v>50260</v>
      </c>
      <c r="D1172" s="47">
        <f t="shared" ref="D1172" si="39">+B1172/1.17</f>
        <v>6219.9213710855101</v>
      </c>
      <c r="E1172" s="269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6">
        <v>43382</v>
      </c>
      <c r="B1173" s="47">
        <f t="shared" ref="B1173" si="41">+IF(F1173=0,"",C1173/F1173)</f>
        <v>7289.600064687349</v>
      </c>
      <c r="C1173" s="269">
        <v>50485</v>
      </c>
      <c r="D1173" s="47">
        <f t="shared" ref="D1173" si="42">+B1173/1.17</f>
        <v>6230.4274057156836</v>
      </c>
      <c r="E1173" s="269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6">
        <v>43383</v>
      </c>
      <c r="B1174" s="47">
        <f t="shared" ref="B1174" si="44">+IF(F1174=0,"",C1174/F1174)</f>
        <v>7361.2020838665185</v>
      </c>
      <c r="C1174" s="269">
        <v>50910</v>
      </c>
      <c r="D1174" s="47">
        <f t="shared" ref="D1174" si="45">+B1174/1.17</f>
        <v>6291.6257127064264</v>
      </c>
      <c r="E1174" s="269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6">
        <v>43385</v>
      </c>
      <c r="B1175" s="47">
        <f t="shared" ref="B1175" si="47">+IF(F1175=0,"",C1175/F1175)</f>
        <v>7348.0871853779827</v>
      </c>
      <c r="C1175" s="269">
        <v>50535</v>
      </c>
      <c r="D1175" s="47">
        <f t="shared" ref="D1175" si="48">+B1175/1.17</f>
        <v>6280.4163977589596</v>
      </c>
      <c r="E1175" s="269">
        <v>6155</v>
      </c>
      <c r="F1175" s="171">
        <f>USD_CNY!B960</f>
        <v>6.8773</v>
      </c>
      <c r="G1175" s="163">
        <f t="shared" ref="G1175" si="49">+C1175-C1174</f>
        <v>-375</v>
      </c>
    </row>
    <row r="1176" spans="1:7">
      <c r="A1176" s="46"/>
      <c r="B1176" s="47"/>
      <c r="C1176" s="269"/>
      <c r="D1176" s="47"/>
      <c r="E1176" s="269"/>
      <c r="F1176" s="47"/>
    </row>
    <row r="1177" spans="1:7">
      <c r="A1177" s="46"/>
      <c r="B1177" s="47"/>
      <c r="C1177" s="269"/>
      <c r="D1177" s="47"/>
      <c r="E1177" s="269"/>
      <c r="F1177" s="47"/>
    </row>
    <row r="1178" spans="1:7">
      <c r="A1178" s="46"/>
      <c r="B1178" s="47"/>
      <c r="C1178" s="269"/>
      <c r="D1178" s="47"/>
      <c r="E1178" s="269"/>
      <c r="F1178" s="47"/>
    </row>
    <row r="1179" spans="1:7">
      <c r="A1179" s="46"/>
      <c r="B1179" s="47"/>
      <c r="C1179" s="269"/>
      <c r="D1179" s="47"/>
      <c r="E1179" s="269"/>
      <c r="F1179" s="47"/>
    </row>
    <row r="1180" spans="1:7">
      <c r="A1180" s="46"/>
      <c r="B1180" s="47"/>
      <c r="C1180" s="269"/>
      <c r="D1180" s="47"/>
      <c r="E1180" s="269"/>
      <c r="F1180" s="47"/>
    </row>
    <row r="1181" spans="1:7">
      <c r="A1181" s="46"/>
      <c r="B1181" s="47"/>
      <c r="C1181" s="269"/>
      <c r="D1181" s="47"/>
      <c r="E1181" s="269"/>
      <c r="F1181" s="47"/>
    </row>
    <row r="1182" spans="1:7">
      <c r="A1182" s="46"/>
      <c r="B1182" s="47"/>
      <c r="C1182" s="269"/>
      <c r="D1182" s="47"/>
      <c r="E1182" s="269"/>
      <c r="F1182" s="47"/>
    </row>
    <row r="1183" spans="1:7">
      <c r="A1183" s="46"/>
      <c r="B1183" s="47"/>
      <c r="C1183" s="269"/>
      <c r="D1183" s="47"/>
      <c r="E1183" s="269"/>
      <c r="F1183" s="47"/>
    </row>
    <row r="1184" spans="1:7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8" activePane="bottomLeft" state="frozen"/>
      <selection pane="bottomLeft" activeCell="A1174" sqref="A1174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6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6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6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6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6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6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6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6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4" activePane="bottomLeft" state="frozen"/>
      <selection pane="bottomLeft" activeCell="A1175" sqref="A1175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6">
        <v>43375</v>
      </c>
      <c r="B1167" s="20">
        <f t="shared" ref="B1167" si="24">+IF(F1167=0,"",C1167/F1167)</f>
        <v>505.33285897873395</v>
      </c>
      <c r="C1167" s="259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6">
        <v>43376</v>
      </c>
      <c r="B1168" s="20">
        <f t="shared" ref="B1168" si="27">+IF(F1168=0,"",C1168/F1168)</f>
        <v>505.5215151700034</v>
      </c>
      <c r="C1168" s="259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6">
        <v>43377</v>
      </c>
      <c r="B1169" s="20">
        <f t="shared" ref="B1169" si="30">+IF(F1169=0,"",C1169/F1169)</f>
        <v>505.15020960830537</v>
      </c>
      <c r="C1169" s="259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6">
        <v>43378</v>
      </c>
      <c r="B1170" s="20">
        <f t="shared" ref="B1170" si="33">+IF(F1170=0,"",C1170/F1170)</f>
        <v>504.85194636383284</v>
      </c>
      <c r="C1170" s="259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6">
        <v>43381</v>
      </c>
      <c r="B1171" s="20">
        <f t="shared" ref="B1171" si="36">+IF(F1171=0,"",C1171/F1171)</f>
        <v>506.92111664543035</v>
      </c>
      <c r="C1171" s="259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6">
        <v>43382</v>
      </c>
      <c r="B1172" s="20">
        <f t="shared" ref="B1172" si="39">+IF(F1172=0,"",C1172/F1172)</f>
        <v>504.2147851022724</v>
      </c>
      <c r="C1172" s="259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6">
        <v>43383</v>
      </c>
      <c r="B1173" s="20">
        <f t="shared" ref="B1173" si="42">+IF(F1173=0,"",C1173/F1173)</f>
        <v>504.04931181219177</v>
      </c>
      <c r="C1173" s="259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6">
        <v>43385</v>
      </c>
      <c r="B1174" s="20">
        <f t="shared" ref="B1174" si="45">+IF(F1174=0,"",C1174/F1174)</f>
        <v>510.08389920462974</v>
      </c>
      <c r="C1174" s="259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225"/>
      <c r="B1175" s="20"/>
      <c r="C1175" s="259"/>
      <c r="D1175" s="20"/>
      <c r="E1175" s="20"/>
      <c r="F1175" s="58"/>
    </row>
    <row r="1176" spans="1:7">
      <c r="A1176" s="225"/>
      <c r="B1176" s="20"/>
      <c r="C1176" s="259"/>
      <c r="D1176" s="20"/>
      <c r="E1176" s="20"/>
      <c r="F1176" s="58"/>
    </row>
    <row r="1177" spans="1:7">
      <c r="A1177" s="225"/>
      <c r="B1177" s="20"/>
      <c r="C1177" s="259"/>
      <c r="D1177" s="20"/>
      <c r="E1177" s="20"/>
      <c r="F1177" s="58"/>
    </row>
    <row r="1178" spans="1:7">
      <c r="A1178" s="225"/>
      <c r="B1178" s="20"/>
      <c r="C1178" s="259"/>
      <c r="D1178" s="20"/>
      <c r="E1178" s="20"/>
      <c r="F1178" s="58"/>
    </row>
    <row r="1179" spans="1:7">
      <c r="A1179" s="225"/>
      <c r="B1179" s="20"/>
      <c r="C1179" s="259"/>
      <c r="D1179" s="20"/>
      <c r="E1179" s="20"/>
      <c r="F1179" s="58"/>
    </row>
    <row r="1180" spans="1:7">
      <c r="A1180" s="225"/>
      <c r="B1180" s="20"/>
      <c r="C1180" s="259"/>
      <c r="D1180" s="20"/>
      <c r="E1180" s="20"/>
      <c r="F1180" s="58"/>
    </row>
    <row r="1181" spans="1:7">
      <c r="A1181" s="225"/>
      <c r="B1181" s="20"/>
      <c r="C1181" s="259"/>
      <c r="D1181" s="20"/>
      <c r="E1181" s="20"/>
      <c r="F1181" s="58"/>
    </row>
    <row r="1182" spans="1:7">
      <c r="A1182" s="225"/>
      <c r="B1182" s="20"/>
      <c r="C1182" s="259"/>
      <c r="D1182" s="20"/>
      <c r="E1182" s="20"/>
      <c r="F1182" s="58"/>
    </row>
    <row r="1183" spans="1:7">
      <c r="A1183" s="225"/>
      <c r="B1183" s="20"/>
      <c r="C1183" s="259"/>
      <c r="D1183" s="20"/>
      <c r="E1183" s="20"/>
      <c r="F1183" s="58"/>
    </row>
    <row r="1184" spans="1:7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3" activePane="bottomLeft" state="frozen"/>
      <selection pane="bottomLeft" activeCell="C1172" sqref="C1172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2935.4592918782359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6">
        <v>43375</v>
      </c>
      <c r="B1164" s="20">
        <f t="shared" ref="B1164" si="25">+IF(F1164=0,"",C1164/F1164)</f>
        <v>3296.280430694615</v>
      </c>
      <c r="C1164" s="259">
        <v>22700</v>
      </c>
      <c r="D1164" s="20">
        <f t="shared" ref="D1164" si="26">+B1164/1.17</f>
        <v>2817.3337014483891</v>
      </c>
      <c r="E1164" s="259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6">
        <v>43376</v>
      </c>
      <c r="B1165" s="20">
        <f t="shared" ref="B1165" si="28">+IF(F1165=0,"",C1165/F1165)</f>
        <v>3297.5110328618039</v>
      </c>
      <c r="C1165" s="259">
        <v>22700</v>
      </c>
      <c r="D1165" s="20">
        <f t="shared" ref="D1165" si="29">+B1165/1.17</f>
        <v>2818.3854981724821</v>
      </c>
      <c r="E1165" s="259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6">
        <v>43377</v>
      </c>
      <c r="B1166" s="20">
        <f t="shared" ref="B1166" si="31">+IF(F1166=0,"",C1166/F1166)</f>
        <v>3295.0890109507277</v>
      </c>
      <c r="C1166" s="259">
        <v>22700</v>
      </c>
      <c r="D1166" s="20">
        <f t="shared" ref="D1166" si="32">+B1166/1.17</f>
        <v>2816.3153939749809</v>
      </c>
      <c r="E1166" s="259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6">
        <v>43378</v>
      </c>
      <c r="B1167" s="20">
        <f t="shared" ref="B1167" si="34">+IF(F1167=0,"",C1167/F1167)</f>
        <v>3293.1434432353467</v>
      </c>
      <c r="C1167" s="259">
        <v>22700</v>
      </c>
      <c r="D1167" s="20">
        <f t="shared" ref="D1167" si="35">+B1167/1.17</f>
        <v>2814.6525155857667</v>
      </c>
      <c r="E1167" s="259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6">
        <v>43381</v>
      </c>
      <c r="B1168" s="20">
        <f t="shared" ref="B1168" si="37">+IF(F1168=0,"",C1168/F1168)</f>
        <v>3315.7650874551141</v>
      </c>
      <c r="C1168" s="259">
        <v>22900</v>
      </c>
      <c r="D1168" s="20">
        <f t="shared" ref="D1168" si="38">+B1168/1.17</f>
        <v>2833.9872542351404</v>
      </c>
      <c r="E1168" s="259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6">
        <v>43382</v>
      </c>
      <c r="B1169" s="20">
        <f t="shared" ref="B1169" si="40">+IF(F1169=0,"",C1169/F1169)</f>
        <v>3393.1980097088781</v>
      </c>
      <c r="C1169" s="259">
        <v>23500</v>
      </c>
      <c r="D1169" s="20">
        <f t="shared" ref="D1169" si="41">+B1169/1.17</f>
        <v>2900.1692390674175</v>
      </c>
      <c r="E1169" s="259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6">
        <v>43383</v>
      </c>
      <c r="B1170" s="20">
        <f t="shared" ref="B1170" si="43">+IF(F1170=0,"",C1170/F1170)</f>
        <v>3447.08422076955</v>
      </c>
      <c r="C1170" s="259">
        <v>23840</v>
      </c>
      <c r="D1170" s="20">
        <f t="shared" ref="D1170" si="44">+B1170/1.17</f>
        <v>2946.2258297175645</v>
      </c>
      <c r="E1170" s="259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346">
        <v>43385</v>
      </c>
      <c r="B1171" s="20">
        <f t="shared" ref="B1171" si="46">+IF(F1171=0,"",C1171/F1171)</f>
        <v>3434.4873714975356</v>
      </c>
      <c r="C1171" s="259">
        <v>23620</v>
      </c>
      <c r="D1171" s="20">
        <f t="shared" ref="D1171" si="47">+B1171/1.17</f>
        <v>2935.4592918782359</v>
      </c>
      <c r="E1171" s="259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-23620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49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49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49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49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49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49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49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49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49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49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0" activePane="bottomLeft" state="frozen"/>
      <selection pane="bottomLeft" activeCell="C719" sqref="C719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2">
        <v>43375</v>
      </c>
      <c r="B711" s="110">
        <f t="shared" ref="B711" si="18">+IF(F711=0,"",C711/F711)</f>
        <v>15537.533307679463</v>
      </c>
      <c r="C711" s="290">
        <v>107000</v>
      </c>
      <c r="D711" s="110">
        <f t="shared" ref="D711" si="19">+IF(ISERROR(B711/1.17),0,B711/1.17)</f>
        <v>13279.942998016635</v>
      </c>
      <c r="E711" s="290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2">
        <v>43376</v>
      </c>
      <c r="B712" s="110">
        <f t="shared" ref="B712" si="21">+IF(F712=0,"",C712/F712)</f>
        <v>15543.333943445507</v>
      </c>
      <c r="C712" s="290">
        <v>107000</v>
      </c>
      <c r="D712" s="110">
        <f t="shared" ref="D712" si="22">+IF(ISERROR(B712/1.17),0,B712/1.17)</f>
        <v>13284.900806363681</v>
      </c>
      <c r="E712" s="290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2">
        <v>43377</v>
      </c>
      <c r="B713" s="110">
        <f t="shared" ref="B713" si="24">+IF(F713=0,"",C713/F713)</f>
        <v>15531.917364393297</v>
      </c>
      <c r="C713" s="290">
        <v>107000</v>
      </c>
      <c r="D713" s="110">
        <f t="shared" ref="D713" si="25">+IF(ISERROR(B713/1.17),0,B713/1.17)</f>
        <v>13275.143046489999</v>
      </c>
      <c r="E713" s="290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2">
        <v>43378</v>
      </c>
      <c r="B714" s="110">
        <f t="shared" ref="B714" si="27">+IF(F714=0,"",C714/F714)</f>
        <v>15522.746626704056</v>
      </c>
      <c r="C714" s="290">
        <v>107000</v>
      </c>
      <c r="D714" s="110">
        <f t="shared" ref="D714" si="28">+IF(ISERROR(B714/1.17),0,B714/1.17)</f>
        <v>13267.304809148767</v>
      </c>
      <c r="E714" s="290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2">
        <v>43381</v>
      </c>
      <c r="B715" s="110">
        <f t="shared" ref="B715" si="30">+IF(F715=0,"",C715/F715)</f>
        <v>15456.677864010195</v>
      </c>
      <c r="C715" s="290">
        <v>106750</v>
      </c>
      <c r="D715" s="110">
        <f t="shared" ref="D715" si="31">+IF(ISERROR(B715/1.17),0,B715/1.17)</f>
        <v>13210.835781205296</v>
      </c>
      <c r="E715" s="290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2">
        <v>43382</v>
      </c>
      <c r="B716" s="110">
        <f t="shared" ref="B716" si="33">+IF(F716=0,"",C716/F716)</f>
        <v>15576.222778610434</v>
      </c>
      <c r="C716" s="290">
        <v>107875</v>
      </c>
      <c r="D716" s="110">
        <f t="shared" ref="D716" si="34">+IF(ISERROR(B716/1.17),0,B716/1.17)</f>
        <v>13313.010921889261</v>
      </c>
      <c r="E716" s="290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2">
        <v>43383</v>
      </c>
      <c r="B717" s="110">
        <f t="shared" ref="B717" si="36">+IF(F717=0,"",C717/F717)</f>
        <v>15803.955760491268</v>
      </c>
      <c r="C717" s="290">
        <v>109300</v>
      </c>
      <c r="D717" s="110">
        <f t="shared" ref="D717" si="37">+IF(ISERROR(B717/1.17),0,B717/1.17)</f>
        <v>13507.654496146384</v>
      </c>
      <c r="E717" s="290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2">
        <v>43385</v>
      </c>
      <c r="B718" s="110">
        <f t="shared" ref="B718" si="39">+IF(F718=0,"",C718/F718)</f>
        <v>15623.864016401785</v>
      </c>
      <c r="C718" s="290">
        <v>107450</v>
      </c>
      <c r="D718" s="110">
        <f t="shared" ref="D718" si="40">+IF(ISERROR(B718/1.17),0,B718/1.17)</f>
        <v>13353.729928548535</v>
      </c>
      <c r="E718" s="290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-107450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3" sqref="C43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  <row r="35" spans="1:7">
      <c r="A35" s="352">
        <v>43375</v>
      </c>
      <c r="B35" s="359">
        <f t="shared" ref="B35" si="5">+IF(F35=0,"",C35/F35)</f>
        <v>327.74030537787428</v>
      </c>
      <c r="C35" s="373">
        <v>2257</v>
      </c>
      <c r="D35" s="359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3">
        <f t="shared" ref="G35" si="7">C35-C34</f>
        <v>0</v>
      </c>
    </row>
    <row r="36" spans="1:7">
      <c r="A36" s="352">
        <v>43376</v>
      </c>
      <c r="B36" s="359">
        <f t="shared" ref="B36" si="8">+IF(F36=0,"",C36/F36)</f>
        <v>327.86266084445333</v>
      </c>
      <c r="C36" s="373">
        <v>2257</v>
      </c>
      <c r="D36" s="359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3">
        <f t="shared" ref="G36" si="10">C36-C35</f>
        <v>0</v>
      </c>
    </row>
    <row r="37" spans="1:7">
      <c r="A37" s="352">
        <v>43377</v>
      </c>
      <c r="B37" s="359">
        <f t="shared" ref="B37" si="11">+IF(F37=0,"",C37/F37)</f>
        <v>327.62184571435211</v>
      </c>
      <c r="C37" s="373">
        <v>2257</v>
      </c>
      <c r="D37" s="359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3">
        <f t="shared" ref="G37" si="13">C37-C36</f>
        <v>0</v>
      </c>
    </row>
    <row r="38" spans="1:7">
      <c r="A38" s="352">
        <v>43378</v>
      </c>
      <c r="B38" s="359">
        <f t="shared" ref="B38" si="14">+IF(F38=0,"",C38/F38)</f>
        <v>327.42840314458931</v>
      </c>
      <c r="C38" s="373">
        <v>2257</v>
      </c>
      <c r="D38" s="359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3">
        <f t="shared" ref="G38" si="16">C38-C37</f>
        <v>0</v>
      </c>
    </row>
    <row r="39" spans="1:7">
      <c r="A39" s="352">
        <v>43381</v>
      </c>
      <c r="B39" s="359">
        <f t="shared" ref="B39" si="17">+IF(F39=0,"",C39/F39)</f>
        <v>337.94741109695354</v>
      </c>
      <c r="C39" s="373">
        <v>2334</v>
      </c>
      <c r="D39" s="359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3">
        <f t="shared" ref="G39" si="19">C39-C38</f>
        <v>77</v>
      </c>
    </row>
    <row r="40" spans="1:7">
      <c r="A40" s="352">
        <v>43382</v>
      </c>
      <c r="B40" s="359">
        <f t="shared" ref="B40" si="20">+IF(F40=0,"",C40/F40)</f>
        <v>342.92958608759938</v>
      </c>
      <c r="C40" s="373">
        <v>2375</v>
      </c>
      <c r="D40" s="359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3">
        <f t="shared" ref="G40" si="22">C40-C39</f>
        <v>41</v>
      </c>
    </row>
    <row r="41" spans="1:7">
      <c r="A41" s="352">
        <v>43383</v>
      </c>
      <c r="B41" s="359">
        <f t="shared" ref="B41" si="23">+IF(F41=0,"",C41/F41)</f>
        <v>354.03463567761088</v>
      </c>
      <c r="C41" s="373">
        <v>2448.5</v>
      </c>
      <c r="D41" s="359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3">
        <f t="shared" ref="G41" si="25">C41-C40</f>
        <v>73.5</v>
      </c>
    </row>
    <row r="42" spans="1:7">
      <c r="A42" s="352">
        <v>43385</v>
      </c>
      <c r="B42" s="359">
        <f t="shared" ref="B42" si="26">+IF(F42=0,"",C42/F42)</f>
        <v>367.94963139604204</v>
      </c>
      <c r="C42" s="373">
        <v>2530.5</v>
      </c>
      <c r="D42" s="359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3">
        <f t="shared" ref="G42" si="28">C42-C41</f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2018-10-12T08:04:15Z</dcterms:modified>
</cp:coreProperties>
</file>