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<sst xmlns="http://schemas.openxmlformats.org/spreadsheetml/2006/main" count="4501" uniqueCount="1031">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</sst>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Cu!$A$760:$A$1173</c:f>
              <c:numCache>
                <c:formatCode>yyyy\.mm\.dd</c:formatCode>
                <c:ptCount val="195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</c:numCache>
            </c:numRef>
          </c:cat>
          <c:val>
            <c:numRef>
              <c:f>Cu!$B$760:$B$1173</c:f>
              <c:numCache>
                <c:formatCode>_(* #,##0.00_);_(* \(#,##0.00\);_(* "-"??_);_(@_)</c:formatCode>
                <c:ptCount val="195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</c:numCache>
            </c:numRef>
          </c:val>
        </c:ser>
        <c:axId val="83314560"/>
        <c:axId val="83316096"/>
      </c:areaChart>
      <c:dateAx>
        <c:axId val="833145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316096"/>
        <c:crosses val="autoZero"/>
        <c:auto val="1"/>
        <c:lblOffset val="100"/>
      </c:dateAx>
      <c:valAx>
        <c:axId val="833160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145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83335424"/>
        <c:axId val="83357696"/>
      </c:areaChart>
      <c:dateAx>
        <c:axId val="833354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35769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33576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354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334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Ag!$A$875:$A$1172</c:f>
              <c:numCache>
                <c:formatCode>yyyy\.mm\.dd</c:formatCode>
                <c:ptCount val="18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</c:numCache>
            </c:numRef>
          </c:cat>
          <c:val>
            <c:numRef>
              <c:f>Ag!$B$875:$B$1172</c:f>
              <c:numCache>
                <c:formatCode>_(* #,##0.00_);_(* \(#,##0.00\);_(* "-"??_);_(@_)</c:formatCode>
                <c:ptCount val="18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</c:numCache>
            </c:numRef>
          </c:val>
        </c:ser>
        <c:axId val="83839616"/>
        <c:axId val="83845504"/>
      </c:areaChart>
      <c:dateAx>
        <c:axId val="838396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45504"/>
        <c:crosses val="autoZero"/>
        <c:auto val="1"/>
        <c:lblOffset val="100"/>
        <c:majorUnit val="7"/>
        <c:majorTimeUnit val="days"/>
      </c:dateAx>
      <c:valAx>
        <c:axId val="8384550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396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Zn!$A$760:$A$1169</c:f>
              <c:numCache>
                <c:formatCode>yyyy\.mm\.dd</c:formatCode>
                <c:ptCount val="18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</c:numCache>
            </c:numRef>
          </c:cat>
          <c:val>
            <c:numRef>
              <c:f>Zn!$B$760:$B$1169</c:f>
              <c:numCache>
                <c:formatCode>_(* #,##0.00_);_(* \(#,##0.00\);_(* "-"??_);_(@_)</c:formatCode>
                <c:ptCount val="184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</c:numCache>
            </c:numRef>
          </c:val>
        </c:ser>
        <c:axId val="83852288"/>
        <c:axId val="83874560"/>
      </c:areaChart>
      <c:dateAx>
        <c:axId val="838522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74560"/>
        <c:crosses val="autoZero"/>
        <c:auto val="1"/>
        <c:lblOffset val="100"/>
      </c:dateAx>
      <c:valAx>
        <c:axId val="8387456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522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689"/>
        </c:manualLayout>
      </c:layout>
      <c:areaChart>
        <c:grouping val="standard"/>
        <c:ser>
          <c:idx val="0"/>
          <c:order val="0"/>
          <c:cat>
            <c:numRef>
              <c:f>USD_CNY!$A$910:$A$956</c:f>
              <c:numCache>
                <c:formatCode>yyyy\.mm\.dd</c:formatCode>
                <c:ptCount val="4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</c:numCache>
            </c:numRef>
          </c:cat>
          <c:val>
            <c:numRef>
              <c:f>USD_CNY!$B$910:$B$956</c:f>
              <c:numCache>
                <c:formatCode>_(* #,##0.00000_);_(* \(#,##0.00000\);_(* "-"??_);_(@_)</c:formatCode>
                <c:ptCount val="4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</c:numCache>
            </c:numRef>
          </c:val>
        </c:ser>
        <c:axId val="83898752"/>
        <c:axId val="83900288"/>
      </c:areaChart>
      <c:dateAx>
        <c:axId val="838987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900288"/>
        <c:crosses val="autoZero"/>
        <c:auto val="1"/>
        <c:lblOffset val="100"/>
        <c:majorUnit val="7"/>
      </c:dateAx>
      <c:valAx>
        <c:axId val="83900288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987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66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83915520"/>
        <c:axId val="83917056"/>
      </c:areaChart>
      <c:catAx>
        <c:axId val="83915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17056"/>
        <c:crosses val="autoZero"/>
        <c:auto val="1"/>
        <c:lblAlgn val="ctr"/>
        <c:lblOffset val="100"/>
      </c:catAx>
      <c:valAx>
        <c:axId val="839170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155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999"/>
        </c:manualLayout>
      </c:layout>
      <c:areaChart>
        <c:grouping val="standard"/>
        <c:ser>
          <c:idx val="0"/>
          <c:order val="0"/>
          <c:cat>
            <c:numRef>
              <c:f>Pb!$A$759:$A$1171</c:f>
              <c:numCache>
                <c:formatCode>yyyy\.mm\.dd</c:formatCode>
                <c:ptCount val="18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</c:numCache>
            </c:numRef>
          </c:cat>
          <c:val>
            <c:numRef>
              <c:f>Pb!$B$759:$B$1171</c:f>
              <c:numCache>
                <c:formatCode>_(* #,##0.00_);_(* \(#,##0.00\);_(* "-"??_);_(@_)</c:formatCode>
                <c:ptCount val="18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</c:numCache>
            </c:numRef>
          </c:val>
        </c:ser>
        <c:axId val="83948672"/>
        <c:axId val="83950208"/>
      </c:areaChart>
      <c:dateAx>
        <c:axId val="839486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95020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8395020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486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83421440"/>
        <c:axId val="84226048"/>
      </c:lineChart>
      <c:dateAx>
        <c:axId val="8342144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26048"/>
        <c:crosses val="autoZero"/>
        <c:auto val="1"/>
        <c:lblOffset val="100"/>
      </c:dateAx>
      <c:valAx>
        <c:axId val="8422604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42144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84246528"/>
        <c:axId val="84248064"/>
      </c:lineChart>
      <c:dateAx>
        <c:axId val="8424652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48064"/>
        <c:crosses val="autoZero"/>
        <c:auto val="1"/>
        <c:lblOffset val="100"/>
      </c:dateAx>
      <c:valAx>
        <c:axId val="8424806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4652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54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Ni!$A$6:$A$716</c:f>
              <c:numCache>
                <c:formatCode>yyyy\.mm\.dd</c:formatCode>
                <c:ptCount val="16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</c:numCache>
            </c:numRef>
          </c:cat>
          <c:val>
            <c:numRef>
              <c:f>Ni!$B$6:$B$716</c:f>
              <c:numCache>
                <c:formatCode>_(* #,##0.00_);_(* \(#,##0.00\);_(* "-"??_);_(@_)</c:formatCode>
                <c:ptCount val="16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</c:numCache>
            </c:numRef>
          </c:val>
        </c:ser>
        <c:axId val="85328640"/>
        <c:axId val="85330176"/>
      </c:areaChart>
      <c:dateAx>
        <c:axId val="85328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30176"/>
        <c:crosses val="autoZero"/>
        <c:auto val="1"/>
        <c:lblOffset val="100"/>
      </c:dateAx>
      <c:valAx>
        <c:axId val="8533017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28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144"/>
          <c:h val="0.69927783655258513"/>
        </c:manualLayout>
      </c:layout>
      <c:areaChart>
        <c:grouping val="standard"/>
        <c:ser>
          <c:idx val="0"/>
          <c:order val="0"/>
          <c:cat>
            <c:numRef>
              <c:f>Coke!$A$6:$A$40</c:f>
              <c:numCache>
                <c:formatCode>yyyy\.mm\.dd</c:formatCode>
                <c:ptCount val="3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</c:numCache>
            </c:numRef>
          </c:cat>
          <c:val>
            <c:numRef>
              <c:f>Coke!$B$6:$B$40</c:f>
              <c:numCache>
                <c:formatCode>0.00</c:formatCode>
                <c:ptCount val="3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</c:numCache>
            </c:numRef>
          </c:val>
        </c:ser>
        <c:axId val="85349888"/>
        <c:axId val="85351424"/>
      </c:areaChart>
      <c:dateAx>
        <c:axId val="853498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51424"/>
        <c:crosses val="autoZero"/>
        <c:auto val="1"/>
        <c:lblOffset val="100"/>
        <c:baseTimeUnit val="days"/>
      </c:dateAx>
      <c:valAx>
        <c:axId val="8535142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49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32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Steel!$A$6:$A$39</c:f>
              <c:numCache>
                <c:formatCode>yyyy\.mm\.dd</c:formatCode>
                <c:ptCount val="3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</c:numCache>
            </c:numRef>
          </c:cat>
          <c:val>
            <c:numRef>
              <c:f>Steel!$B$6:$B$39</c:f>
              <c:numCache>
                <c:formatCode>0.00</c:formatCode>
                <c:ptCount val="3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</c:numCache>
            </c:numRef>
          </c:val>
        </c:ser>
        <c:axId val="85391232"/>
        <c:axId val="85392768"/>
      </c:areaChart>
      <c:dateAx>
        <c:axId val="853912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92768"/>
        <c:crosses val="autoZero"/>
        <c:auto val="1"/>
        <c:lblOffset val="100"/>
        <c:baseTimeUnit val="days"/>
      </c:dateAx>
      <c:valAx>
        <c:axId val="8539276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3912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01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43382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50485</v>
      </c>
      <c r="E5" s="330">
        <f>+IF(ISERROR(VLOOKUP($E$2,Cu!$A$5:$H$1643,7,0)),0,VLOOKUP($E$2,Cu!$A$5:$H$1643,7,0))</f>
        <v>225</v>
      </c>
      <c r="F5" s="329" t="s">
        <v>3</v>
      </c>
      <c r="G5" s="328">
        <f>+IF(ISERROR(VLOOKUP($E$2,Cu!$A$5:$H$1643,2,0)),0,VLOOKUP($E$2,Cu!$A$5:$H$1643,2,0))</f>
        <v>7289.600064687349</v>
      </c>
      <c r="H5" s="328">
        <f>+IF(ISERROR(VLOOKUP($E$2,Cu!$A$5:$H$1643,4,0)),0,VLOOKUP($E$2,Cu!$A$5:$H$1643,4,0))</f>
        <v>6230.4274057156836</v>
      </c>
      <c r="I5" s="328">
        <f>+IF(ISERROR(VLOOKUP($E$2,Cu!$A$5:$H$1643,5,0)),0,VLOOKUP($E$2,Cu!$A$5:$H$1643,5,0))</f>
        <v>6169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18525</v>
      </c>
      <c r="E6" s="330">
        <f>+IF(ISERROR(VLOOKUP($E$2,Pb!$A$5:$H$1988,7,0)),0,VLOOKUP($E$2,Pb!$A$5:$H$1988,7,0))</f>
        <v>100</v>
      </c>
      <c r="F6" s="329" t="s">
        <v>3</v>
      </c>
      <c r="G6" s="328">
        <f>+IF(ISERROR(VLOOKUP($E$2,Pb!$A$5:$H$1988,2,0)),0,VLOOKUP($E$2,Pb!$A$5:$H$1988,2,0))</f>
        <v>2674.8507714832749</v>
      </c>
      <c r="H6" s="328">
        <f>+IF(ISERROR(VLOOKUP($E$2,Pb!$A$5:$H$1988,4,0)),0,VLOOKUP($E$2,Pb!$A$5:$H$1988,4,0))</f>
        <v>2286.1972405839956</v>
      </c>
      <c r="I6" s="328">
        <f>+IF(ISERROR(VLOOKUP($E$2,Pb!$A$5:$H$1988,5,0)),0,VLOOKUP($E$2,Pb!$A$5:$H$1988,5,0))</f>
        <v>1981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3492</v>
      </c>
      <c r="E7" s="330">
        <f>+IF(ISERROR(VLOOKUP($E$2,Ag!$A$5:$H$1988,7,0)),0,VLOOKUP($E$2,Ag!$A$5:$H$1988,7,0))</f>
        <v>-9</v>
      </c>
      <c r="F7" s="329" t="s">
        <v>6</v>
      </c>
      <c r="G7" s="328">
        <f>+IF(ISERROR(VLOOKUP($E$2,Ag!$A$5:$H$1519,2,0)),0,VLOOKUP($E$2,Ag!$A$5:$H$1519,2,0))</f>
        <v>504.2147851022724</v>
      </c>
      <c r="H7" s="328">
        <f>+IF(ISERROR(VLOOKUP($E$2,Ag!$A$5:$H$1519,4,0)),0,VLOOKUP($E$2,Ag!$A$5:$H$1519,4,0))</f>
        <v>430.95280777972005</v>
      </c>
      <c r="I7" s="328">
        <f>+IF(ISERROR(VLOOKUP($E$2,Ag!$A$5:$H$1519,5,0)),0,VLOOKUP($E$2,Ag!$A$5:$H$1519,5,0))</f>
        <v>462.81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23500</v>
      </c>
      <c r="E8" s="330">
        <f>+IF(ISERROR(VLOOKUP($E$2,Zn!$A$5:$H$2996,7,0)),0,VLOOKUP($E$2,Zn!$A$5:$H$2996,7,0))</f>
        <v>600</v>
      </c>
      <c r="F8" s="329" t="s">
        <v>3</v>
      </c>
      <c r="G8" s="328">
        <f>+IF(ISERROR(VLOOKUP($E$2,Zn!$A$5:$H$2996,2,0)),0,VLOOKUP($E$2,Zn!$A$5:$H$2996,2,0))</f>
        <v>3393.1980097088781</v>
      </c>
      <c r="H8" s="328">
        <f>+IF(ISERROR(VLOOKUP($E$2,Zn!$A$5:$H$2996,4,0)),0,VLOOKUP($E$2,Zn!$A$5:$H$2996,4,0))</f>
        <v>2900.1692390674175</v>
      </c>
      <c r="I8" s="328">
        <f>+IF(ISERROR(VLOOKUP($E$2,Zn!$A$5:$H$2996,5,0)),0,VLOOKUP($E$2,Zn!$A$5:$H$2996,5,0))</f>
        <v>2649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107875</v>
      </c>
      <c r="E9" s="330">
        <f>+IF(ISERROR(VLOOKUP($E$2,Ni!$A$6:$H$2998,7,0)),0,VLOOKUP($E$2,Ni!$A$6:$H$2998,7,0))</f>
        <v>1125</v>
      </c>
      <c r="F9" s="329" t="s">
        <v>3</v>
      </c>
      <c r="G9" s="328">
        <f>+IF(ISERROR(VLOOKUP($E$2,Ni!$A$6:$H$2998,2,0)),0,VLOOKUP($E$2,Ni!$A$6:$H$2998,2,0))</f>
        <v>15576.222778610434</v>
      </c>
      <c r="H9" s="328">
        <f>+IF(ISERROR(VLOOKUP($E$2,Ni!$A$6:$H$2998,4,0)),0,VLOOKUP($E$2,Ni!$A$6:$H$2998,4,0))</f>
        <v>13313.010921889261</v>
      </c>
      <c r="I9" s="328">
        <f>+IF(ISERROR(VLOOKUP($E$2,Ni!$A$6:$H$2998,5,0)),0,VLOOKUP($E$2,Ni!$A$6:$H$2998,5,0))</f>
        <v>12395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2375</v>
      </c>
      <c r="E10" s="330">
        <f>+IF(ISERROR(VLOOKUP($E$2,Coke!$A$6:$H$2998,7,0)),0,VLOOKUP($E$2,Coke!$A$6:$H$2998,7,0))</f>
        <v>41</v>
      </c>
      <c r="F10" s="329" t="s">
        <v>3</v>
      </c>
      <c r="G10" s="328">
        <f>+IF(ISERROR(VLOOKUP($E$2,Coke!$A$6:$H$2998,2,0)),0,VLOOKUP($E$2,Coke!$A$6:$H$2998,2,0))</f>
        <v>342.92958608759938</v>
      </c>
      <c r="H10" s="328">
        <f>+IF(ISERROR(VLOOKUP($E$2,Coke!$A$6:$H$2998,4,0)),0,VLOOKUP($E$2,Coke!$A$6:$H$2998,4,0))</f>
        <v>293.10221033128153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4555</v>
      </c>
      <c r="E11" s="330">
        <f>+IF(ISERROR(VLOOKUP($E$2,Steel!$A$6:$H$2998,7,0)),0,VLOOKUP($E$2,Steel!$A$6:$H$2998,7,0))</f>
        <v>10</v>
      </c>
      <c r="F11" s="329" t="s">
        <v>3</v>
      </c>
      <c r="G11" s="328">
        <f>+IF(ISERROR(VLOOKUP($E$2,Steel!$A$6:$H$2998,2,0)),0,VLOOKUP($E$2,Steel!$A$6:$H$2998,2,0))</f>
        <v>657.70284826484851</v>
      </c>
      <c r="H11" s="328">
        <f>+IF(ISERROR(VLOOKUP($E$2,Steel!$A$6:$H$2998,4,0)),0,VLOOKUP($E$2,Steel!$A$6:$H$2998,4,0))</f>
        <v>562.13918655115265</v>
      </c>
      <c r="I11" s="357">
        <f>+IF(ISERROR(VLOOKUP($E$2,Steel!$A$6:$H$2998,5,0)),0,VLOOKUP($E$2,Steel!$A$6:$H$2998,5,0))</f>
        <v>492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43382</v>
      </c>
      <c r="C15" s="183" t="s">
        <v>1003</v>
      </c>
      <c r="D15" s="193">
        <f>+IF(ISERROR(VLOOKUP($E$2,'CNY-VND'!$A$4:$B$500,2,0)),0,VLOOKUP($E$2,'CNY-VND'!$A$4:$B$500,2,0))</f>
        <v>3404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23395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6.9256200000000003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65" activePane="bottomLeft" state="frozen"/>
      <selection pane="bottomLeft" activeCell="E1174" sqref="E1174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6169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6">
        <v>43378</v>
      </c>
      <c r="B1171" s="47">
        <f t="shared" ref="B1171" si="35">+IF(F1171=0,"",C1171/F1171)</f>
        <v>7289.8880186156903</v>
      </c>
      <c r="C1171" s="269">
        <v>50250</v>
      </c>
      <c r="D1171" s="47">
        <f t="shared" ref="D1171" si="36">+B1171/1.17</f>
        <v>6230.6735201843512</v>
      </c>
      <c r="E1171" s="269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6">
        <v>43381</v>
      </c>
      <c r="B1172" s="47">
        <f t="shared" ref="B1172" si="38">+IF(F1172=0,"",C1172/F1172)</f>
        <v>7277.3080041700459</v>
      </c>
      <c r="C1172" s="269">
        <v>50260</v>
      </c>
      <c r="D1172" s="47">
        <f t="shared" ref="D1172" si="39">+B1172/1.17</f>
        <v>6219.9213710855101</v>
      </c>
      <c r="E1172" s="269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6">
        <v>43382</v>
      </c>
      <c r="B1173" s="47">
        <f t="shared" ref="B1173" si="41">+IF(F1173=0,"",C1173/F1173)</f>
        <v>7289.600064687349</v>
      </c>
      <c r="C1173" s="269">
        <v>50485</v>
      </c>
      <c r="D1173" s="47">
        <f t="shared" ref="D1173" si="42">+B1173/1.17</f>
        <v>6230.4274057156836</v>
      </c>
      <c r="E1173" s="269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46"/>
      <c r="B1174" s="47"/>
      <c r="C1174" s="269"/>
      <c r="D1174" s="47"/>
      <c r="E1174" s="269"/>
      <c r="F1174" s="47"/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E1172" sqref="E1172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6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6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6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1" activePane="bottomLeft" state="frozen"/>
      <selection pane="bottomLeft" activeCell="C1173" sqref="C1173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6">
        <v>43378</v>
      </c>
      <c r="B1170" s="20">
        <f t="shared" ref="B1170" si="33">+IF(F1170=0,"",C1170/F1170)</f>
        <v>504.85194636383284</v>
      </c>
      <c r="C1170" s="259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6">
        <v>43381</v>
      </c>
      <c r="B1171" s="20">
        <f t="shared" ref="B1171" si="36">+IF(F1171=0,"",C1171/F1171)</f>
        <v>506.92111664543035</v>
      </c>
      <c r="C1171" s="259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6">
        <v>43382</v>
      </c>
      <c r="B1172" s="20">
        <f t="shared" ref="B1172" si="39">+IF(F1172=0,"",C1172/F1172)</f>
        <v>504.2147851022724</v>
      </c>
      <c r="C1172" s="259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225"/>
      <c r="B1173" s="20"/>
      <c r="C1173" s="259"/>
      <c r="D1173" s="20"/>
      <c r="E1173" s="20"/>
      <c r="F1173" s="58"/>
    </row>
    <row r="1174" spans="1:7">
      <c r="A1174" s="225"/>
      <c r="B1174" s="20"/>
      <c r="C1174" s="259"/>
      <c r="D1174" s="20"/>
      <c r="E1174" s="20"/>
      <c r="F1174" s="58"/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8" activePane="bottomLeft" state="frozen"/>
      <selection pane="bottomLeft" activeCell="C1170" sqref="C1170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2900.1692390674175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6">
        <v>43378</v>
      </c>
      <c r="B1167" s="20">
        <f t="shared" ref="B1167" si="34">+IF(F1167=0,"",C1167/F1167)</f>
        <v>3293.1434432353467</v>
      </c>
      <c r="C1167" s="259">
        <v>22700</v>
      </c>
      <c r="D1167" s="20">
        <f t="shared" ref="D1167" si="35">+B1167/1.17</f>
        <v>2814.6525155857667</v>
      </c>
      <c r="E1167" s="259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6">
        <v>43381</v>
      </c>
      <c r="B1168" s="20">
        <f t="shared" ref="B1168" si="37">+IF(F1168=0,"",C1168/F1168)</f>
        <v>3315.7650874551141</v>
      </c>
      <c r="C1168" s="259">
        <v>22900</v>
      </c>
      <c r="D1168" s="20">
        <f t="shared" ref="D1168" si="38">+B1168/1.17</f>
        <v>2833.9872542351404</v>
      </c>
      <c r="E1168" s="259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6">
        <v>43382</v>
      </c>
      <c r="B1169" s="20">
        <f t="shared" ref="B1169" si="40">+IF(F1169=0,"",C1169/F1169)</f>
        <v>3393.1980097088781</v>
      </c>
      <c r="C1169" s="259">
        <v>23500</v>
      </c>
      <c r="D1169" s="20">
        <f t="shared" ref="D1169" si="41">+B1169/1.17</f>
        <v>2900.1692390674175</v>
      </c>
      <c r="E1169" s="259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-23500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43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43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43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43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43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43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43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43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43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43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0" activePane="bottomLeft" state="frozen"/>
      <selection pane="bottomLeft" activeCell="E717" sqref="E717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2">
        <v>43378</v>
      </c>
      <c r="B714" s="110">
        <f t="shared" ref="B714" si="27">+IF(F714=0,"",C714/F714)</f>
        <v>15522.746626704056</v>
      </c>
      <c r="C714" s="290">
        <v>107000</v>
      </c>
      <c r="D714" s="110">
        <f t="shared" ref="D714" si="28">+IF(ISERROR(B714/1.17),0,B714/1.17)</f>
        <v>13267.304809148767</v>
      </c>
      <c r="E714" s="290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2">
        <v>43381</v>
      </c>
      <c r="B715" s="110">
        <f t="shared" ref="B715" si="30">+IF(F715=0,"",C715/F715)</f>
        <v>15456.677864010195</v>
      </c>
      <c r="C715" s="290">
        <v>106750</v>
      </c>
      <c r="D715" s="110">
        <f t="shared" ref="D715" si="31">+IF(ISERROR(B715/1.17),0,B715/1.17)</f>
        <v>13210.835781205296</v>
      </c>
      <c r="E715" s="290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2">
        <v>43382</v>
      </c>
      <c r="B716" s="110">
        <f t="shared" ref="B716" si="33">+IF(F716=0,"",C716/F716)</f>
        <v>15576.222778610434</v>
      </c>
      <c r="C716" s="290">
        <v>107875</v>
      </c>
      <c r="D716" s="110">
        <f t="shared" ref="D716" si="34">+IF(ISERROR(B716/1.17),0,B716/1.17)</f>
        <v>13313.010921889261</v>
      </c>
      <c r="E716" s="290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-107875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  <row r="38" spans="1:7">
      <c r="A38" s="352">
        <v>43378</v>
      </c>
      <c r="B38" s="359">
        <f t="shared" ref="B38" si="14">+IF(F38=0,"",C38/F38)</f>
        <v>327.42840314458931</v>
      </c>
      <c r="C38" s="373">
        <v>2257</v>
      </c>
      <c r="D38" s="359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3">
        <f t="shared" ref="G38" si="16">C38-C37</f>
        <v>0</v>
      </c>
    </row>
    <row r="39" spans="1:7">
      <c r="A39" s="352">
        <v>43381</v>
      </c>
      <c r="B39" s="359">
        <f t="shared" ref="B39" si="17">+IF(F39=0,"",C39/F39)</f>
        <v>337.94741109695354</v>
      </c>
      <c r="C39" s="373">
        <v>2334</v>
      </c>
      <c r="D39" s="359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3">
        <f t="shared" ref="G39" si="19">C39-C38</f>
        <v>77</v>
      </c>
    </row>
    <row r="40" spans="1:7">
      <c r="A40" s="352">
        <v>43382</v>
      </c>
      <c r="B40" s="359">
        <f t="shared" ref="B40" si="20">+IF(F40=0,"",C40/F40)</f>
        <v>342.92958608759938</v>
      </c>
      <c r="C40" s="373">
        <v>2375</v>
      </c>
      <c r="D40" s="359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3">
        <f t="shared" ref="G40" si="22">C40-C39</f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0" sqref="C40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9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 t="shared" ref="D34:D39" si="5">+IF(ISERROR(B34/1.17),0,B34/1.17)</f>
        <v>563.46674028967789</v>
      </c>
      <c r="E34" s="1">
        <v>496</v>
      </c>
      <c r="F34" s="361">
        <f>USD_CNY!B953</f>
        <v>6.8865499999999997</v>
      </c>
      <c r="G34" s="363">
        <f t="shared" si="3"/>
        <v>0</v>
      </c>
    </row>
    <row r="35" spans="1:7">
      <c r="A35" s="372">
        <v>43376</v>
      </c>
      <c r="B35" s="359">
        <f t="shared" ref="B35" si="6">+IF(F35=0,"",C35/F35)</f>
        <v>659.50220657236071</v>
      </c>
      <c r="C35" s="1">
        <v>4540</v>
      </c>
      <c r="D35" s="360">
        <f t="shared" si="5"/>
        <v>563.67709963449636</v>
      </c>
      <c r="E35" s="1">
        <v>494</v>
      </c>
      <c r="F35" s="361">
        <f>USD_CNY!B954</f>
        <v>6.8839800000000002</v>
      </c>
      <c r="G35" s="363">
        <f t="shared" si="3"/>
        <v>0</v>
      </c>
    </row>
    <row r="36" spans="1:7">
      <c r="A36" s="372">
        <v>43377</v>
      </c>
      <c r="B36" s="359">
        <f t="shared" ref="B36" si="7">+IF(F36=0,"",C36/F36)</f>
        <v>659.01780219014552</v>
      </c>
      <c r="C36" s="1">
        <v>4540</v>
      </c>
      <c r="D36" s="360">
        <f t="shared" si="5"/>
        <v>563.2630787949962</v>
      </c>
      <c r="E36" s="1">
        <v>495</v>
      </c>
      <c r="F36" s="361">
        <f>USD_CNY!B955</f>
        <v>6.8890399999999996</v>
      </c>
      <c r="G36" s="363">
        <f t="shared" si="3"/>
        <v>0</v>
      </c>
    </row>
    <row r="37" spans="1:7">
      <c r="A37" s="372">
        <v>43378</v>
      </c>
      <c r="B37" s="359">
        <f t="shared" ref="B37" si="8">+IF(F37=0,"",C37/F37)</f>
        <v>658.62868864706934</v>
      </c>
      <c r="C37" s="1">
        <v>4540</v>
      </c>
      <c r="D37" s="360">
        <f t="shared" si="5"/>
        <v>562.93050311715331</v>
      </c>
      <c r="E37" s="1">
        <v>492</v>
      </c>
      <c r="F37" s="361">
        <f>USD_CNY!B956</f>
        <v>6.8931100000000001</v>
      </c>
      <c r="G37" s="363">
        <f t="shared" si="3"/>
        <v>0</v>
      </c>
    </row>
    <row r="38" spans="1:7">
      <c r="A38" s="372">
        <v>43381</v>
      </c>
      <c r="B38" s="359">
        <f t="shared" ref="B38" si="9">+IF(F38=0,"",C38/F38)</f>
        <v>658.08525425692119</v>
      </c>
      <c r="C38" s="1">
        <v>4545</v>
      </c>
      <c r="D38" s="360">
        <f t="shared" si="5"/>
        <v>562.4660292794199</v>
      </c>
      <c r="E38" s="1">
        <v>491.5</v>
      </c>
      <c r="F38" s="361">
        <f>USD_CNY!B957</f>
        <v>6.9063999999999997</v>
      </c>
      <c r="G38" s="363">
        <f t="shared" si="3"/>
        <v>5</v>
      </c>
    </row>
    <row r="39" spans="1:7">
      <c r="A39" s="372">
        <v>43382</v>
      </c>
      <c r="B39" s="359">
        <f t="shared" ref="B39" si="10">+IF(F39=0,"",C39/F39)</f>
        <v>657.70284826484851</v>
      </c>
      <c r="C39" s="1">
        <v>4555</v>
      </c>
      <c r="D39" s="360">
        <f t="shared" si="5"/>
        <v>562.13918655115265</v>
      </c>
      <c r="E39" s="1">
        <v>492</v>
      </c>
      <c r="F39" s="361">
        <f>USD_CNY!B958</f>
        <v>6.9256200000000003</v>
      </c>
      <c r="G39" s="363">
        <f t="shared" si="3"/>
        <v>10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58" sqref="B958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226">
        <v>43378</v>
      </c>
      <c r="B956" s="343">
        <v>6.8931100000000001</v>
      </c>
    </row>
    <row r="957" spans="1:2">
      <c r="A957" s="226">
        <v>43381</v>
      </c>
      <c r="B957" s="343">
        <v>6.9063999999999997</v>
      </c>
    </row>
    <row r="958" spans="1:2">
      <c r="A958" s="226">
        <v>43382</v>
      </c>
      <c r="B958" s="343">
        <v>6.9256200000000003</v>
      </c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5" activePane="bottomLeft" state="frozen"/>
      <selection pane="bottomLeft" activeCell="B441" sqref="B441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2">
        <v>43378</v>
      </c>
      <c r="B438" s="335">
        <v>23390</v>
      </c>
    </row>
    <row r="439" spans="1:2" ht="15.75">
      <c r="A439" s="232">
        <v>43381</v>
      </c>
      <c r="B439" s="335">
        <v>23395</v>
      </c>
    </row>
    <row r="440" spans="1:2" ht="15.75">
      <c r="A440" s="232">
        <v>43382</v>
      </c>
      <c r="B440" s="335">
        <v>23395</v>
      </c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7" sqref="B297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>
        <v>43378</v>
      </c>
      <c r="B294" s="312">
        <v>3429</v>
      </c>
    </row>
    <row r="295" spans="1:2">
      <c r="A295" s="309">
        <v>43381</v>
      </c>
      <c r="B295" s="312">
        <v>3416</v>
      </c>
    </row>
    <row r="296" spans="1:2">
      <c r="A296" s="309">
        <v>43382</v>
      </c>
      <c r="B296" s="312">
        <v>3404</v>
      </c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2018-10-09T07:55:55Z</dcterms:modified>
</cp:coreProperties>
</file>