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G33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697" i="7"/>
  <c r="D703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<sst xmlns="http://schemas.openxmlformats.org/spreadsheetml/2006/main" count="4500" uniqueCount="1031">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</sst>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Cu!$A$760:$A$1172</c:f>
              <c:numCache>
                <c:formatCode>yyyy\.mm\.dd</c:formatCode>
                <c:ptCount val="19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</c:numCache>
            </c:numRef>
          </c:cat>
          <c:val>
            <c:numRef>
              <c:f>Cu!$B$760:$B$1172</c:f>
              <c:numCache>
                <c:formatCode>_(* #,##0.00_);_(* \(#,##0.00\);_(* "-"??_);_(@_)</c:formatCode>
                <c:ptCount val="19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</c:numCache>
            </c:numRef>
          </c:val>
        </c:ser>
        <c:axId val="75511680"/>
        <c:axId val="75513216"/>
      </c:areaChart>
      <c:dateAx>
        <c:axId val="755116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513216"/>
        <c:crosses val="autoZero"/>
        <c:auto val="1"/>
        <c:lblOffset val="100"/>
      </c:dateAx>
      <c:valAx>
        <c:axId val="7551321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116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88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Ni!$A$6:$A$715</c:f>
              <c:numCache>
                <c:formatCode>yyyy\.mm\.dd</c:formatCode>
                <c:ptCount val="16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</c:numCache>
            </c:numRef>
          </c:cat>
          <c:val>
            <c:numRef>
              <c:f>Ni!$B$6:$B$715</c:f>
              <c:numCache>
                <c:formatCode>_(* #,##0.00_);_(* \(#,##0.00\);_(* "-"??_);_(@_)</c:formatCode>
                <c:ptCount val="16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</c:numCache>
            </c:numRef>
          </c:val>
        </c:ser>
        <c:axId val="77849344"/>
        <c:axId val="77850880"/>
      </c:areaChart>
      <c:dateAx>
        <c:axId val="778493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50880"/>
        <c:crosses val="autoZero"/>
        <c:auto val="1"/>
        <c:lblOffset val="100"/>
      </c:dateAx>
      <c:valAx>
        <c:axId val="7785088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493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18E-2"/>
          <c:y val="3.2608811030949411E-2"/>
          <c:w val="0.8997797356828211"/>
          <c:h val="0.69927783655258435"/>
        </c:manualLayout>
      </c:layout>
      <c:areaChart>
        <c:grouping val="standard"/>
        <c:ser>
          <c:idx val="0"/>
          <c:order val="0"/>
          <c:cat>
            <c:numRef>
              <c:f>Coke!$A$6:$A$39</c:f>
              <c:numCache>
                <c:formatCode>yyyy\.mm\.dd</c:formatCode>
                <c:ptCount val="3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</c:numCache>
            </c:numRef>
          </c:cat>
          <c:val>
            <c:numRef>
              <c:f>Coke!$B$6:$B$39</c:f>
              <c:numCache>
                <c:formatCode>0.00</c:formatCode>
                <c:ptCount val="3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</c:numCache>
            </c:numRef>
          </c:val>
        </c:ser>
        <c:axId val="77436416"/>
        <c:axId val="77437952"/>
      </c:areaChart>
      <c:dateAx>
        <c:axId val="774364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37952"/>
        <c:crosses val="autoZero"/>
        <c:auto val="1"/>
        <c:lblOffset val="100"/>
        <c:baseTimeUnit val="days"/>
      </c:dateAx>
      <c:valAx>
        <c:axId val="77437952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364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14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Steel!$A$6:$A$38</c:f>
              <c:numCache>
                <c:formatCode>yyyy\.mm\.dd</c:formatCode>
                <c:ptCount val="3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</c:numCache>
            </c:numRef>
          </c:cat>
          <c:val>
            <c:numRef>
              <c:f>Steel!$B$6:$B$38</c:f>
              <c:numCache>
                <c:formatCode>0.00</c:formatCode>
                <c:ptCount val="3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</c:numCache>
            </c:numRef>
          </c:val>
        </c:ser>
        <c:axId val="77916032"/>
        <c:axId val="77917568"/>
      </c:areaChart>
      <c:dateAx>
        <c:axId val="779160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17568"/>
        <c:crosses val="autoZero"/>
        <c:auto val="1"/>
        <c:lblOffset val="100"/>
        <c:baseTimeUnit val="days"/>
      </c:dateAx>
      <c:valAx>
        <c:axId val="7791756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9160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75536640"/>
        <c:axId val="75558912"/>
      </c:areaChart>
      <c:dateAx>
        <c:axId val="75536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55891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55589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36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257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Ag!$A$875:$A$1171</c:f>
              <c:numCache>
                <c:formatCode>yyyy\.mm\.dd</c:formatCode>
                <c:ptCount val="18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</c:numCache>
            </c:numRef>
          </c:cat>
          <c:val>
            <c:numRef>
              <c:f>Ag!$B$875:$B$1171</c:f>
              <c:numCache>
                <c:formatCode>_(* #,##0.00_);_(* \(#,##0.00\);_(* "-"??_);_(@_)</c:formatCode>
                <c:ptCount val="18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</c:numCache>
            </c:numRef>
          </c:val>
        </c:ser>
        <c:axId val="77343360"/>
        <c:axId val="77349248"/>
      </c:areaChart>
      <c:dateAx>
        <c:axId val="773433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349248"/>
        <c:crosses val="autoZero"/>
        <c:auto val="1"/>
        <c:lblOffset val="100"/>
        <c:majorUnit val="7"/>
        <c:majorTimeUnit val="days"/>
      </c:dateAx>
      <c:valAx>
        <c:axId val="77349248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3433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Zn!$A$760:$A$1168</c:f>
              <c:numCache>
                <c:formatCode>yyyy\.mm\.dd</c:formatCode>
                <c:ptCount val="18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</c:numCache>
            </c:numRef>
          </c:cat>
          <c:val>
            <c:numRef>
              <c:f>Zn!$B$760:$B$1168</c:f>
              <c:numCache>
                <c:formatCode>_(* #,##0.00_);_(* \(#,##0.00\);_(* "-"??_);_(@_)</c:formatCode>
                <c:ptCount val="18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</c:numCache>
            </c:numRef>
          </c:val>
        </c:ser>
        <c:axId val="77356032"/>
        <c:axId val="77382400"/>
      </c:areaChart>
      <c:dateAx>
        <c:axId val="773560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382400"/>
        <c:crosses val="autoZero"/>
        <c:auto val="1"/>
        <c:lblOffset val="100"/>
      </c:dateAx>
      <c:valAx>
        <c:axId val="7738240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3560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612"/>
        </c:manualLayout>
      </c:layout>
      <c:areaChart>
        <c:grouping val="standard"/>
        <c:ser>
          <c:idx val="0"/>
          <c:order val="0"/>
          <c:cat>
            <c:numRef>
              <c:f>USD_CNY!$A$910:$A$955</c:f>
              <c:numCache>
                <c:formatCode>yyyy\.mm\.dd</c:formatCode>
                <c:ptCount val="46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</c:numCache>
            </c:numRef>
          </c:cat>
          <c:val>
            <c:numRef>
              <c:f>USD_CNY!$B$910:$B$955</c:f>
              <c:numCache>
                <c:formatCode>_(* #,##0.00000_);_(* \(#,##0.00000\);_(* "-"??_);_(@_)</c:formatCode>
                <c:ptCount val="46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</c:numCache>
            </c:numRef>
          </c:val>
        </c:ser>
        <c:axId val="77472128"/>
        <c:axId val="77473664"/>
      </c:areaChart>
      <c:dateAx>
        <c:axId val="774721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73664"/>
        <c:crosses val="autoZero"/>
        <c:auto val="1"/>
        <c:lblOffset val="100"/>
        <c:majorUnit val="7"/>
      </c:dateAx>
      <c:valAx>
        <c:axId val="77473664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721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99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7488896"/>
        <c:axId val="77490432"/>
      </c:areaChart>
      <c:catAx>
        <c:axId val="7748889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90432"/>
        <c:crosses val="autoZero"/>
        <c:auto val="1"/>
        <c:lblAlgn val="ctr"/>
        <c:lblOffset val="100"/>
      </c:catAx>
      <c:valAx>
        <c:axId val="774904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8889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066"/>
        </c:manualLayout>
      </c:layout>
      <c:areaChart>
        <c:grouping val="standard"/>
        <c:ser>
          <c:idx val="0"/>
          <c:order val="0"/>
          <c:cat>
            <c:numRef>
              <c:f>Pb!$A$759:$A$1170</c:f>
              <c:numCache>
                <c:formatCode>yyyy\.mm\.dd</c:formatCode>
                <c:ptCount val="18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</c:numCache>
            </c:numRef>
          </c:cat>
          <c:val>
            <c:numRef>
              <c:f>Pb!$B$759:$B$1170</c:f>
              <c:numCache>
                <c:formatCode>_(* #,##0.00_);_(* \(#,##0.00\);_(* "-"??_);_(@_)</c:formatCode>
                <c:ptCount val="18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</c:numCache>
            </c:numRef>
          </c:val>
        </c:ser>
        <c:axId val="77522048"/>
        <c:axId val="77523584"/>
      </c:areaChart>
      <c:dateAx>
        <c:axId val="775220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52358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752358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5220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7453568"/>
        <c:axId val="77799424"/>
      </c:lineChart>
      <c:dateAx>
        <c:axId val="77453568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799424"/>
        <c:crosses val="autoZero"/>
        <c:auto val="1"/>
        <c:lblOffset val="100"/>
      </c:dateAx>
      <c:valAx>
        <c:axId val="7779942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45356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7811712"/>
        <c:axId val="77813248"/>
      </c:lineChart>
      <c:dateAx>
        <c:axId val="7781171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13248"/>
        <c:crosses val="autoZero"/>
        <c:auto val="1"/>
        <c:lblOffset val="100"/>
      </c:dateAx>
      <c:valAx>
        <c:axId val="7781324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81171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B1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8" t="s">
        <v>1019</v>
      </c>
      <c r="B1" s="378"/>
      <c r="C1" s="378"/>
      <c r="D1" s="378"/>
      <c r="E1" s="378"/>
      <c r="F1" s="378"/>
      <c r="G1" s="378"/>
      <c r="H1" s="378"/>
      <c r="I1" s="378"/>
      <c r="J1" s="158"/>
      <c r="K1" s="340"/>
      <c r="L1" s="198"/>
      <c r="M1" s="159"/>
    </row>
    <row r="2" spans="1:13">
      <c r="A2" s="379" t="s">
        <v>21</v>
      </c>
      <c r="B2" s="379"/>
      <c r="C2" s="379"/>
      <c r="D2" s="379"/>
      <c r="E2" s="182">
        <v>43381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50260</v>
      </c>
      <c r="E5" s="330">
        <f>+IF(ISERROR(VLOOKUP($E$2,Cu!$A$5:$H$1643,7,0)),0,VLOOKUP($E$2,Cu!$A$5:$H$1643,7,0))</f>
        <v>10</v>
      </c>
      <c r="F5" s="329" t="s">
        <v>3</v>
      </c>
      <c r="G5" s="328">
        <f>+IF(ISERROR(VLOOKUP($E$2,Cu!$A$5:$H$1643,2,0)),0,VLOOKUP($E$2,Cu!$A$5:$H$1643,2,0))</f>
        <v>7277.3080041700459</v>
      </c>
      <c r="H5" s="328">
        <f>+IF(ISERROR(VLOOKUP($E$2,Cu!$A$5:$H$1643,4,0)),0,VLOOKUP($E$2,Cu!$A$5:$H$1643,4,0))</f>
        <v>6219.9213710855101</v>
      </c>
      <c r="I5" s="328">
        <f>+IF(ISERROR(VLOOKUP($E$2,Cu!$A$5:$H$1643,5,0)),0,VLOOKUP($E$2,Cu!$A$5:$H$1643,5,0))</f>
        <v>6182.5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18425</v>
      </c>
      <c r="E6" s="330">
        <f>+IF(ISERROR(VLOOKUP($E$2,Pb!$A$5:$H$1988,7,0)),0,VLOOKUP($E$2,Pb!$A$5:$H$1988,7,0))</f>
        <v>25</v>
      </c>
      <c r="F6" s="329" t="s">
        <v>3</v>
      </c>
      <c r="G6" s="328">
        <f>+IF(ISERROR(VLOOKUP($E$2,Pb!$A$5:$H$1988,2,0)),0,VLOOKUP($E$2,Pb!$A$5:$H$1988,2,0))</f>
        <v>2667.8153596663965</v>
      </c>
      <c r="H6" s="328">
        <f>+IF(ISERROR(VLOOKUP($E$2,Pb!$A$5:$H$1988,4,0)),0,VLOOKUP($E$2,Pb!$A$5:$H$1988,4,0))</f>
        <v>2280.1840680909372</v>
      </c>
      <c r="I6" s="328">
        <f>+IF(ISERROR(VLOOKUP($E$2,Pb!$A$5:$H$1988,5,0)),0,VLOOKUP($E$2,Pb!$A$5:$H$1988,5,0))</f>
        <v>1971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3501</v>
      </c>
      <c r="E7" s="330">
        <f>+IF(ISERROR(VLOOKUP($E$2,Ag!$A$5:$H$1988,7,0)),0,VLOOKUP($E$2,Ag!$A$5:$H$1988,7,0))</f>
        <v>21</v>
      </c>
      <c r="F7" s="329" t="s">
        <v>6</v>
      </c>
      <c r="G7" s="328">
        <f>+IF(ISERROR(VLOOKUP($E$2,Ag!$A$5:$H$1519,2,0)),0,VLOOKUP($E$2,Ag!$A$5:$H$1519,2,0))</f>
        <v>506.92111664543035</v>
      </c>
      <c r="H7" s="328">
        <f>+IF(ISERROR(VLOOKUP($E$2,Ag!$A$5:$H$1519,4,0)),0,VLOOKUP($E$2,Ag!$A$5:$H$1519,4,0))</f>
        <v>433.26591166276103</v>
      </c>
      <c r="I7" s="328">
        <f>+IF(ISERROR(VLOOKUP($E$2,Ag!$A$5:$H$1519,5,0)),0,VLOOKUP($E$2,Ag!$A$5:$H$1519,5,0))</f>
        <v>468.27499999999998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22900</v>
      </c>
      <c r="E8" s="330">
        <f>+IF(ISERROR(VLOOKUP($E$2,Zn!$A$5:$H$2996,7,0)),0,VLOOKUP($E$2,Zn!$A$5:$H$2996,7,0))</f>
        <v>200</v>
      </c>
      <c r="F8" s="329" t="s">
        <v>3</v>
      </c>
      <c r="G8" s="328">
        <f>+IF(ISERROR(VLOOKUP($E$2,Zn!$A$5:$H$2996,2,0)),0,VLOOKUP($E$2,Zn!$A$5:$H$2996,2,0))</f>
        <v>3315.7650874551141</v>
      </c>
      <c r="H8" s="328">
        <f>+IF(ISERROR(VLOOKUP($E$2,Zn!$A$5:$H$2996,4,0)),0,VLOOKUP($E$2,Zn!$A$5:$H$2996,4,0))</f>
        <v>2833.9872542351404</v>
      </c>
      <c r="I8" s="328">
        <f>+IF(ISERROR(VLOOKUP($E$2,Zn!$A$5:$H$2996,5,0)),0,VLOOKUP($E$2,Zn!$A$5:$H$2996,5,0))</f>
        <v>2645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106750</v>
      </c>
      <c r="E9" s="330">
        <f>+IF(ISERROR(VLOOKUP($E$2,Ni!$A$6:$H$2998,7,0)),0,VLOOKUP($E$2,Ni!$A$6:$H$2998,7,0))</f>
        <v>-250</v>
      </c>
      <c r="F9" s="329" t="s">
        <v>3</v>
      </c>
      <c r="G9" s="328">
        <f>+IF(ISERROR(VLOOKUP($E$2,Ni!$A$6:$H$2998,2,0)),0,VLOOKUP($E$2,Ni!$A$6:$H$2998,2,0))</f>
        <v>15456.677864010195</v>
      </c>
      <c r="H9" s="328">
        <f>+IF(ISERROR(VLOOKUP($E$2,Ni!$A$6:$H$2998,4,0)),0,VLOOKUP($E$2,Ni!$A$6:$H$2998,4,0))</f>
        <v>13210.835781205296</v>
      </c>
      <c r="I9" s="328">
        <f>+IF(ISERROR(VLOOKUP($E$2,Ni!$A$6:$H$2998,5,0)),0,VLOOKUP($E$2,Ni!$A$6:$H$2998,5,0))</f>
        <v>12400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2334</v>
      </c>
      <c r="E10" s="330">
        <f>+IF(ISERROR(VLOOKUP($E$2,Coke!$A$6:$H$2998,7,0)),0,VLOOKUP($E$2,Coke!$A$6:$H$2998,7,0))</f>
        <v>77</v>
      </c>
      <c r="F10" s="329" t="s">
        <v>3</v>
      </c>
      <c r="G10" s="328">
        <f>+IF(ISERROR(VLOOKUP($E$2,Coke!$A$6:$H$2998,2,0)),0,VLOOKUP($E$2,Coke!$A$6:$H$2998,2,0))</f>
        <v>337.94741109695354</v>
      </c>
      <c r="H10" s="328">
        <f>+IF(ISERROR(VLOOKUP($E$2,Coke!$A$6:$H$2998,4,0)),0,VLOOKUP($E$2,Coke!$A$6:$H$2998,4,0))</f>
        <v>288.84394110850729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4545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658.08525425692119</v>
      </c>
      <c r="H11" s="328">
        <f>+IF(ISERROR(VLOOKUP($E$2,Steel!$A$6:$H$2998,4,0)),0,VLOOKUP($E$2,Steel!$A$6:$H$2998,4,0))</f>
        <v>562.4660292794199</v>
      </c>
      <c r="I11" s="357">
        <f>+IF(ISERROR(VLOOKUP($E$2,Steel!$A$6:$H$2998,5,0)),0,VLOOKUP($E$2,Steel!$A$6:$H$2998,5,0))</f>
        <v>491.5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43381</v>
      </c>
      <c r="C15" s="183" t="s">
        <v>1003</v>
      </c>
      <c r="D15" s="193">
        <f>+IF(ISERROR(VLOOKUP($E$2,'CNY-VND'!$A$4:$B$500,2,0)),0,VLOOKUP($E$2,'CNY-VND'!$A$4:$B$500,2,0))</f>
        <v>3416</v>
      </c>
      <c r="E15" s="380" t="s">
        <v>1001</v>
      </c>
      <c r="F15" s="380"/>
      <c r="G15" s="380"/>
      <c r="H15" s="380"/>
      <c r="I15" s="380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23395</v>
      </c>
      <c r="E16" s="380" t="s">
        <v>1004</v>
      </c>
      <c r="F16" s="380"/>
      <c r="G16" s="380"/>
      <c r="H16" s="380"/>
      <c r="I16" s="380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6.9063999999999997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1" t="s">
        <v>17</v>
      </c>
      <c r="B18" s="381"/>
      <c r="C18" s="381"/>
      <c r="D18" s="381"/>
      <c r="E18" s="381"/>
      <c r="F18" s="381"/>
      <c r="G18" s="381"/>
      <c r="H18" s="381"/>
      <c r="I18" s="381"/>
    </row>
    <row r="19" spans="1:12" ht="15.75" customHeight="1">
      <c r="A19" s="375" t="s">
        <v>656</v>
      </c>
      <c r="B19" s="376"/>
      <c r="C19" s="375" t="s">
        <v>18</v>
      </c>
      <c r="D19" s="377"/>
      <c r="E19" s="377"/>
      <c r="F19" s="377"/>
      <c r="G19" s="377"/>
      <c r="H19" s="377"/>
      <c r="I19" s="377"/>
    </row>
    <row r="34" spans="1:12" ht="15" customHeight="1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>
      <c r="A100" s="384" t="s">
        <v>1029</v>
      </c>
      <c r="B100" s="384"/>
      <c r="C100" s="384"/>
      <c r="D100" s="384"/>
      <c r="E100" s="384"/>
      <c r="F100" s="384"/>
      <c r="G100" s="384"/>
      <c r="H100" s="384"/>
      <c r="I100" s="384"/>
    </row>
    <row r="115" spans="1:9">
      <c r="A115" s="384" t="s">
        <v>1030</v>
      </c>
      <c r="B115" s="384"/>
      <c r="C115" s="384"/>
      <c r="D115" s="384"/>
      <c r="E115" s="384"/>
      <c r="F115" s="384"/>
      <c r="G115" s="384"/>
      <c r="H115" s="384"/>
      <c r="I115" s="384"/>
    </row>
    <row r="128" spans="1:9">
      <c r="A128" s="384" t="s">
        <v>1006</v>
      </c>
      <c r="B128" s="384"/>
      <c r="C128" s="384"/>
      <c r="D128" s="384"/>
      <c r="E128" s="384"/>
      <c r="F128" s="384"/>
      <c r="G128" s="384"/>
      <c r="H128" s="384"/>
      <c r="I128" s="38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9" sqref="C39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3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>+IF(ISERROR(B34/1.17),0,B34/1.17)</f>
        <v>563.46674028967789</v>
      </c>
      <c r="E34" s="1">
        <v>496</v>
      </c>
      <c r="F34" s="361">
        <f>USD_CNY!B953</f>
        <v>6.8865499999999997</v>
      </c>
    </row>
    <row r="35" spans="1:7">
      <c r="A35" s="372">
        <v>43376</v>
      </c>
      <c r="B35" s="359">
        <f t="shared" ref="B35" si="5">+IF(F35=0,"",C35/F35)</f>
        <v>659.50220657236071</v>
      </c>
      <c r="C35" s="1">
        <v>4540</v>
      </c>
      <c r="D35" s="360">
        <f>+IF(ISERROR(B35/1.17),0,B35/1.17)</f>
        <v>563.67709963449636</v>
      </c>
      <c r="E35" s="1">
        <v>494</v>
      </c>
      <c r="F35" s="361">
        <f>USD_CNY!B954</f>
        <v>6.8839800000000002</v>
      </c>
    </row>
    <row r="36" spans="1:7">
      <c r="A36" s="372">
        <v>43377</v>
      </c>
      <c r="B36" s="359">
        <f t="shared" ref="B36" si="6">+IF(F36=0,"",C36/F36)</f>
        <v>659.01780219014552</v>
      </c>
      <c r="C36" s="1">
        <v>4540</v>
      </c>
      <c r="D36" s="360">
        <f>+IF(ISERROR(B36/1.17),0,B36/1.17)</f>
        <v>563.2630787949962</v>
      </c>
      <c r="E36" s="1">
        <v>495</v>
      </c>
      <c r="F36" s="361">
        <f>USD_CNY!B955</f>
        <v>6.8890399999999996</v>
      </c>
    </row>
    <row r="37" spans="1:7">
      <c r="A37" s="372">
        <v>43378</v>
      </c>
      <c r="B37" s="359">
        <f t="shared" ref="B37" si="7">+IF(F37=0,"",C37/F37)</f>
        <v>658.62868864706934</v>
      </c>
      <c r="C37" s="1">
        <v>4540</v>
      </c>
      <c r="D37" s="360">
        <f>+IF(ISERROR(B37/1.17),0,B37/1.17)</f>
        <v>562.93050311715331</v>
      </c>
      <c r="E37" s="1">
        <v>492</v>
      </c>
      <c r="F37" s="361">
        <f>USD_CNY!B956</f>
        <v>6.8931100000000001</v>
      </c>
    </row>
    <row r="38" spans="1:7">
      <c r="A38" s="372">
        <v>43381</v>
      </c>
      <c r="B38" s="359">
        <f t="shared" ref="B38" si="8">+IF(F38=0,"",C38/F38)</f>
        <v>658.08525425692119</v>
      </c>
      <c r="C38" s="1">
        <v>4545</v>
      </c>
      <c r="D38" s="360">
        <f>+IF(ISERROR(B38/1.17),0,B38/1.17)</f>
        <v>562.4660292794199</v>
      </c>
      <c r="E38" s="1">
        <v>491.5</v>
      </c>
      <c r="F38" s="361">
        <f>USD_CNY!B957</f>
        <v>6.9063999999999997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A958" sqref="A958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226">
        <v>43378</v>
      </c>
      <c r="B956" s="343">
        <v>6.8931100000000001</v>
      </c>
    </row>
    <row r="957" spans="1:2">
      <c r="A957" s="226">
        <v>43381</v>
      </c>
      <c r="B957" s="343">
        <v>6.9063999999999997</v>
      </c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5" activePane="bottomLeft" state="frozen"/>
      <selection pane="bottomLeft" activeCell="B440" sqref="B440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2">
        <v>43378</v>
      </c>
      <c r="B438" s="335">
        <v>23390</v>
      </c>
    </row>
    <row r="439" spans="1:2" ht="15.75">
      <c r="A439" s="232">
        <v>43381</v>
      </c>
      <c r="B439" s="335">
        <v>23395</v>
      </c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A296" sqref="A296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>
        <v>43378</v>
      </c>
      <c r="B294" s="312">
        <v>3429</v>
      </c>
    </row>
    <row r="295" spans="1:2">
      <c r="A295" s="309">
        <v>43381</v>
      </c>
      <c r="B295" s="312">
        <v>3416</v>
      </c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E1173" sqref="E1173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6182.5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6">
        <v>43378</v>
      </c>
      <c r="B1171" s="47">
        <f t="shared" ref="B1171" si="35">+IF(F1171=0,"",C1171/F1171)</f>
        <v>7289.8880186156903</v>
      </c>
      <c r="C1171" s="269">
        <v>50250</v>
      </c>
      <c r="D1171" s="47">
        <f t="shared" ref="D1171" si="36">+B1171/1.17</f>
        <v>6230.6735201843512</v>
      </c>
      <c r="E1171" s="269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6">
        <v>43381</v>
      </c>
      <c r="B1172" s="47">
        <f t="shared" ref="B1172" si="38">+IF(F1172=0,"",C1172/F1172)</f>
        <v>7277.3080041700459</v>
      </c>
      <c r="C1172" s="269">
        <v>50260</v>
      </c>
      <c r="D1172" s="47">
        <f t="shared" ref="D1172" si="39">+B1172/1.17</f>
        <v>6219.9213710855101</v>
      </c>
      <c r="E1172" s="269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46"/>
      <c r="B1173" s="47"/>
      <c r="C1173" s="269"/>
      <c r="D1173" s="47"/>
      <c r="E1173" s="269"/>
      <c r="F1173" s="47"/>
    </row>
    <row r="1174" spans="1:7">
      <c r="A1174" s="46"/>
      <c r="B1174" s="47"/>
      <c r="C1174" s="269"/>
      <c r="D1174" s="47"/>
      <c r="E1174" s="269"/>
      <c r="F1174" s="47"/>
    </row>
    <row r="1175" spans="1:7">
      <c r="A1175" s="46"/>
      <c r="B1175" s="47"/>
      <c r="C1175" s="269"/>
      <c r="D1175" s="47"/>
      <c r="E1175" s="269"/>
      <c r="F1175" s="47"/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2" activePane="bottomLeft" state="frozen"/>
      <selection pane="bottomLeft" activeCell="C1170" sqref="C1170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6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6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-18425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1" activePane="bottomLeft" state="frozen"/>
      <selection pane="bottomLeft" activeCell="E1171" sqref="E1171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6">
        <v>43378</v>
      </c>
      <c r="B1170" s="20">
        <f t="shared" ref="B1170" si="33">+IF(F1170=0,"",C1170/F1170)</f>
        <v>504.85194636383284</v>
      </c>
      <c r="C1170" s="259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6">
        <v>43381</v>
      </c>
      <c r="B1171" s="20">
        <f t="shared" ref="B1171" si="36">+IF(F1171=0,"",C1171/F1171)</f>
        <v>506.92111664543035</v>
      </c>
      <c r="C1171" s="259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225"/>
      <c r="B1172" s="20"/>
      <c r="C1172" s="259"/>
      <c r="D1172" s="20"/>
      <c r="E1172" s="20"/>
      <c r="F1172" s="58"/>
    </row>
    <row r="1173" spans="1:7">
      <c r="A1173" s="225"/>
      <c r="B1173" s="20"/>
      <c r="C1173" s="259"/>
      <c r="D1173" s="20"/>
      <c r="E1173" s="20"/>
      <c r="F1173" s="58"/>
    </row>
    <row r="1174" spans="1:7">
      <c r="A1174" s="225"/>
      <c r="B1174" s="20"/>
      <c r="C1174" s="259"/>
      <c r="D1174" s="20"/>
      <c r="E1174" s="20"/>
      <c r="F1174" s="58"/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8" activePane="bottomLeft" state="frozen"/>
      <selection pane="bottomLeft" activeCell="C1169" sqref="C1169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2833.9872542351404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6">
        <v>43378</v>
      </c>
      <c r="B1167" s="20">
        <f t="shared" ref="B1167" si="34">+IF(F1167=0,"",C1167/F1167)</f>
        <v>3293.1434432353467</v>
      </c>
      <c r="C1167" s="259">
        <v>22700</v>
      </c>
      <c r="D1167" s="20">
        <f t="shared" ref="D1167" si="35">+B1167/1.17</f>
        <v>2814.6525155857667</v>
      </c>
      <c r="E1167" s="259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6">
        <v>43381</v>
      </c>
      <c r="B1168" s="20">
        <f t="shared" ref="B1168" si="37">+IF(F1168=0,"",C1168/F1168)</f>
        <v>3315.7650874551141</v>
      </c>
      <c r="C1168" s="259">
        <v>22900</v>
      </c>
      <c r="D1168" s="20">
        <f t="shared" ref="D1168" si="38">+B1168/1.17</f>
        <v>2833.9872542351404</v>
      </c>
      <c r="E1168" s="259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-22900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40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40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40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40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40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40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40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40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40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40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7" activePane="bottomLeft" state="frozen"/>
      <selection pane="bottomLeft" activeCell="E715" sqref="E715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2">
        <v>43378</v>
      </c>
      <c r="B714" s="110">
        <f t="shared" ref="B714" si="27">+IF(F714=0,"",C714/F714)</f>
        <v>15522.746626704056</v>
      </c>
      <c r="C714" s="290">
        <v>107000</v>
      </c>
      <c r="D714" s="110">
        <f t="shared" ref="D714" si="28">+IF(ISERROR(B714/1.17),0,B714/1.17)</f>
        <v>13267.304809148767</v>
      </c>
      <c r="E714" s="290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2">
        <v>43381</v>
      </c>
      <c r="B715" s="110">
        <f t="shared" ref="B715" si="30">+IF(F715=0,"",C715/F715)</f>
        <v>15456.677864010195</v>
      </c>
      <c r="C715" s="290">
        <v>106750</v>
      </c>
      <c r="D715" s="110">
        <f t="shared" ref="D715" si="31">+IF(ISERROR(B715/1.17),0,B715/1.17)</f>
        <v>13210.835781205296</v>
      </c>
      <c r="E715" s="290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-106750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0" sqref="C40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  <row r="38" spans="1:7">
      <c r="A38" s="352">
        <v>43378</v>
      </c>
      <c r="B38" s="359">
        <f t="shared" ref="B38" si="14">+IF(F38=0,"",C38/F38)</f>
        <v>327.42840314458931</v>
      </c>
      <c r="C38" s="373">
        <v>2257</v>
      </c>
      <c r="D38" s="359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3">
        <f t="shared" ref="G38" si="16">C38-C37</f>
        <v>0</v>
      </c>
    </row>
    <row r="39" spans="1:7">
      <c r="A39" s="352">
        <v>43381</v>
      </c>
      <c r="B39" s="359">
        <f t="shared" ref="B39" si="17">+IF(F39=0,"",C39/F39)</f>
        <v>337.94741109695354</v>
      </c>
      <c r="C39" s="373">
        <v>2334</v>
      </c>
      <c r="D39" s="359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3">
        <f t="shared" ref="G39" si="19">C39-C38</f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2018-10-08T07:02:25Z</dcterms:modified>
</cp:coreProperties>
</file>