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G31" i="16"/>
  <c r="G32"/>
  <c r="F1166" i="2"/>
  <c r="B1166" s="1"/>
  <c r="D1166" s="1"/>
  <c r="G1166"/>
  <c r="G1164" i="3"/>
  <c r="F1164"/>
  <c r="B1164" s="1"/>
  <c r="D1164" s="1"/>
  <c r="E1165" i="4"/>
  <c r="F1165"/>
  <c r="B1165" s="1"/>
  <c r="D1165" s="1"/>
  <c r="G1165"/>
  <c r="F1162" i="5"/>
  <c r="B1162" s="1"/>
  <c r="D1162" s="1"/>
  <c r="F709" i="7"/>
  <c r="B709"/>
  <c r="D709" s="1"/>
  <c r="G33" i="15"/>
  <c r="F33"/>
  <c r="B33" s="1"/>
  <c r="D33" s="1"/>
  <c r="B32" i="16"/>
  <c r="D32" s="1"/>
  <c r="F32"/>
  <c r="F31"/>
  <c r="B31" s="1"/>
  <c r="D31" s="1"/>
  <c r="F708" i="7"/>
  <c r="B708"/>
  <c r="D708" s="1"/>
  <c r="F1161" i="5"/>
  <c r="B1161" s="1"/>
  <c r="D1161" s="1"/>
  <c r="G1164" i="4"/>
  <c r="E1164"/>
  <c r="E1163"/>
  <c r="F1163" i="3"/>
  <c r="B1163"/>
  <c r="D1163" s="1"/>
  <c r="G32" i="15"/>
  <c r="F32"/>
  <c r="B32" s="1"/>
  <c r="D32" s="1"/>
  <c r="G30" i="16"/>
  <c r="G30" i="15"/>
  <c r="G31"/>
  <c r="G707" i="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5"/>
  <c r="G1166"/>
  <c r="G1167"/>
  <c r="G1168"/>
  <c r="G1169"/>
  <c r="G1170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H9" i="1" s="1"/>
  <c r="G706" i="7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G1167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B1149"/>
  <c r="D1149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F1153"/>
  <c r="B1153" s="1"/>
  <c r="D1153" s="1"/>
  <c r="F1149" i="2"/>
  <c r="B1149"/>
  <c r="D1149" s="1"/>
  <c r="F1150"/>
  <c r="B1150"/>
  <c r="D1150" s="1"/>
  <c r="F1151"/>
  <c r="F1152"/>
  <c r="B1152" s="1"/>
  <c r="D1152" s="1"/>
  <c r="G1150"/>
  <c r="E5" i="1"/>
  <c r="G1151" i="2"/>
  <c r="G1152"/>
  <c r="G1153"/>
  <c r="B1151"/>
  <c r="D1151" s="1"/>
  <c r="E1147" i="4"/>
  <c r="E1146"/>
  <c r="F13" i="16"/>
  <c r="B13"/>
  <c r="D13" s="1"/>
  <c r="F14"/>
  <c r="B14"/>
  <c r="D14" s="1"/>
  <c r="G14" i="15"/>
  <c r="G15"/>
  <c r="F14"/>
  <c r="B14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152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D113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18" i="16"/>
  <c r="D697" i="7"/>
  <c r="D1160" i="2"/>
  <c r="D703" i="7"/>
  <c r="G8" i="1"/>
  <c r="D1160" i="3"/>
  <c r="D29" i="15"/>
  <c r="H10" i="1" l="1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<sst xmlns="http://schemas.openxmlformats.org/spreadsheetml/2006/main" count="4494" uniqueCount="1031">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</sst>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Cu!$A$760:$A$1166</c:f>
              <c:numCache>
                <c:formatCode>yyyy\.mm\.dd</c:formatCode>
                <c:ptCount val="188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</c:numCache>
            </c:numRef>
          </c:cat>
          <c:val>
            <c:numRef>
              <c:f>Cu!$B$760:$B$1166</c:f>
              <c:numCache>
                <c:formatCode>_(* #,##0.00_);_(* \(#,##0.00\);_(* "-"??_);_(@_)</c:formatCode>
                <c:ptCount val="188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</c:numCache>
            </c:numRef>
          </c:val>
        </c:ser>
        <c:axId val="67062016"/>
        <c:axId val="67063808"/>
      </c:areaChart>
      <c:dateAx>
        <c:axId val="670620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063808"/>
        <c:crosses val="autoZero"/>
        <c:auto val="1"/>
        <c:lblOffset val="100"/>
      </c:dateAx>
      <c:valAx>
        <c:axId val="6706380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620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7078784"/>
        <c:axId val="65933696"/>
      </c:areaChart>
      <c:dateAx>
        <c:axId val="670787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3369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59336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787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119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Ag!$A$875:$A$1165</c:f>
              <c:numCache>
                <c:formatCode>yyyy\.mm\.dd</c:formatCode>
                <c:ptCount val="177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</c:numCache>
            </c:numRef>
          </c:cat>
          <c:val>
            <c:numRef>
              <c:f>Ag!$B$875:$B$1165</c:f>
              <c:numCache>
                <c:formatCode>_(* #,##0.00_);_(* \(#,##0.00\);_(* "-"??_);_(@_)</c:formatCode>
                <c:ptCount val="177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</c:numCache>
            </c:numRef>
          </c:val>
        </c:ser>
        <c:axId val="65940480"/>
        <c:axId val="65950464"/>
      </c:areaChart>
      <c:dateAx>
        <c:axId val="659404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50464"/>
        <c:crosses val="autoZero"/>
        <c:auto val="1"/>
        <c:lblOffset val="100"/>
        <c:majorUnit val="7"/>
        <c:majorTimeUnit val="days"/>
      </c:dateAx>
      <c:valAx>
        <c:axId val="6595046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404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Zn!$A$760:$A$1162</c:f>
              <c:numCache>
                <c:formatCode>yyyy\.mm\.dd</c:formatCode>
                <c:ptCount val="177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</c:numCache>
            </c:numRef>
          </c:cat>
          <c:val>
            <c:numRef>
              <c:f>Zn!$B$760:$B$1162</c:f>
              <c:numCache>
                <c:formatCode>_(* #,##0.00_);_(* \(#,##0.00\);_(* "-"??_);_(@_)</c:formatCode>
                <c:ptCount val="177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</c:numCache>
            </c:numRef>
          </c:val>
        </c:ser>
        <c:axId val="65961344"/>
        <c:axId val="65983616"/>
      </c:areaChart>
      <c:dateAx>
        <c:axId val="659613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83616"/>
        <c:crosses val="autoZero"/>
        <c:auto val="1"/>
        <c:lblOffset val="100"/>
      </c:dateAx>
      <c:valAx>
        <c:axId val="6598361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9613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434"/>
        </c:manualLayout>
      </c:layout>
      <c:areaChart>
        <c:grouping val="standard"/>
        <c:ser>
          <c:idx val="0"/>
          <c:order val="0"/>
          <c:cat>
            <c:numRef>
              <c:f>USD_CNY!$A$910:$A$951</c:f>
              <c:numCache>
                <c:formatCode>yyyy\.mm\.dd</c:formatCode>
                <c:ptCount val="42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</c:numCache>
            </c:numRef>
          </c:cat>
          <c:val>
            <c:numRef>
              <c:f>USD_CNY!$B$910:$B$951</c:f>
              <c:numCache>
                <c:formatCode>_(* #,##0.00000_);_(* \(#,##0.00000\);_(* "-"??_);_(@_)</c:formatCode>
                <c:ptCount val="42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</c:numCache>
            </c:numRef>
          </c:val>
        </c:ser>
        <c:axId val="68760320"/>
        <c:axId val="68761856"/>
      </c:areaChart>
      <c:dateAx>
        <c:axId val="687603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761856"/>
        <c:crosses val="autoZero"/>
        <c:auto val="1"/>
        <c:lblOffset val="100"/>
        <c:majorUnit val="7"/>
      </c:dateAx>
      <c:valAx>
        <c:axId val="6876185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603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88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8777088"/>
        <c:axId val="68778624"/>
      </c:areaChart>
      <c:catAx>
        <c:axId val="68777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78624"/>
        <c:crosses val="autoZero"/>
        <c:auto val="1"/>
        <c:lblAlgn val="ctr"/>
        <c:lblOffset val="100"/>
      </c:catAx>
      <c:valAx>
        <c:axId val="687786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770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222"/>
        </c:manualLayout>
      </c:layout>
      <c:areaChart>
        <c:grouping val="standard"/>
        <c:ser>
          <c:idx val="0"/>
          <c:order val="0"/>
          <c:cat>
            <c:numRef>
              <c:f>Pb!$A$759:$A$1164</c:f>
              <c:numCache>
                <c:formatCode>yyyy\.mm\.dd</c:formatCode>
                <c:ptCount val="177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</c:numCache>
            </c:numRef>
          </c:cat>
          <c:val>
            <c:numRef>
              <c:f>Pb!$B$759:$B$1164</c:f>
              <c:numCache>
                <c:formatCode>_(* #,##0.00_);_(* \(#,##0.00\);_(* "-"??_);_(@_)</c:formatCode>
                <c:ptCount val="177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</c:numCache>
            </c:numRef>
          </c:val>
        </c:ser>
        <c:axId val="67569152"/>
        <c:axId val="67570688"/>
      </c:areaChart>
      <c:dateAx>
        <c:axId val="675691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57068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757068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691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7627648"/>
        <c:axId val="68825472"/>
      </c:lineChart>
      <c:dateAx>
        <c:axId val="67627648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25472"/>
        <c:crosses val="autoZero"/>
        <c:auto val="1"/>
        <c:lblOffset val="100"/>
      </c:dateAx>
      <c:valAx>
        <c:axId val="6882547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2764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8837760"/>
        <c:axId val="68839296"/>
      </c:lineChart>
      <c:dateAx>
        <c:axId val="68837760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39296"/>
        <c:crosses val="autoZero"/>
        <c:auto val="1"/>
        <c:lblOffset val="100"/>
      </c:dateAx>
      <c:valAx>
        <c:axId val="688392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37760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77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Ni!$A$6:$A$709</c:f>
              <c:numCache>
                <c:formatCode>yyyy\.mm\.dd</c:formatCode>
                <c:ptCount val="155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</c:numCache>
            </c:numRef>
          </c:cat>
          <c:val>
            <c:numRef>
              <c:f>Ni!$B$6:$B$709</c:f>
              <c:numCache>
                <c:formatCode>_(* #,##0.00_);_(* \(#,##0.00\);_(* "-"??_);_(@_)</c:formatCode>
                <c:ptCount val="155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</c:numCache>
            </c:numRef>
          </c:val>
        </c:ser>
        <c:axId val="68875392"/>
        <c:axId val="68876928"/>
      </c:areaChart>
      <c:dateAx>
        <c:axId val="688753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76928"/>
        <c:crosses val="autoZero"/>
        <c:auto val="1"/>
        <c:lblOffset val="100"/>
      </c:dateAx>
      <c:valAx>
        <c:axId val="68876928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753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052E-2"/>
          <c:y val="3.2608811030949411E-2"/>
          <c:w val="0.89977973568282033"/>
          <c:h val="0.69927783655258258"/>
        </c:manualLayout>
      </c:layout>
      <c:areaChart>
        <c:grouping val="standard"/>
        <c:ser>
          <c:idx val="0"/>
          <c:order val="0"/>
          <c:cat>
            <c:numRef>
              <c:f>Coke!$A$6:$A$33</c:f>
              <c:numCache>
                <c:formatCode>yyyy\.mm\.dd</c:formatCode>
                <c:ptCount val="28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</c:numCache>
            </c:numRef>
          </c:cat>
          <c:val>
            <c:numRef>
              <c:f>Coke!$B$6:$B$33</c:f>
              <c:numCache>
                <c:formatCode>0.00</c:formatCode>
                <c:ptCount val="28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</c:numCache>
            </c:numRef>
          </c:val>
        </c:ser>
        <c:axId val="67618688"/>
        <c:axId val="67620224"/>
      </c:areaChart>
      <c:dateAx>
        <c:axId val="676186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20224"/>
        <c:crosses val="autoZero"/>
        <c:auto val="1"/>
        <c:lblOffset val="100"/>
        <c:baseTimeUnit val="days"/>
      </c:dateAx>
      <c:valAx>
        <c:axId val="6762022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186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355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Steel!$A$6:$A$32</c:f>
              <c:numCache>
                <c:formatCode>yyyy\.mm\.dd</c:formatCode>
                <c:ptCount val="27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</c:numCache>
            </c:numRef>
          </c:cat>
          <c:val>
            <c:numRef>
              <c:f>Steel!$B$6:$B$32</c:f>
              <c:numCache>
                <c:formatCode>0.00</c:formatCode>
                <c:ptCount val="27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</c:numCache>
            </c:numRef>
          </c:val>
        </c:ser>
        <c:axId val="68937984"/>
        <c:axId val="68947968"/>
      </c:areaChart>
      <c:dateAx>
        <c:axId val="689379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47968"/>
        <c:crosses val="autoZero"/>
        <c:auto val="1"/>
        <c:lblOffset val="100"/>
        <c:baseTimeUnit val="days"/>
      </c:dateAx>
      <c:valAx>
        <c:axId val="6894796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379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119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>
      <c r="A2" s="382" t="s">
        <v>21</v>
      </c>
      <c r="B2" s="382"/>
      <c r="C2" s="382"/>
      <c r="D2" s="382"/>
      <c r="E2" s="182">
        <v>43371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50250</v>
      </c>
      <c r="E5" s="330">
        <f>+IF(ISERROR(VLOOKUP($E$2,Cu!$A$5:$H$1643,7,0)),0,VLOOKUP($E$2,Cu!$A$5:$H$1643,7,0))</f>
        <v>-240</v>
      </c>
      <c r="F5" s="329" t="s">
        <v>3</v>
      </c>
      <c r="G5" s="328">
        <f>+IF(ISERROR(VLOOKUP($E$2,Cu!$A$5:$H$1643,2,0)),0,VLOOKUP($E$2,Cu!$A$5:$H$1643,2,0))</f>
        <v>7296.7474657415887</v>
      </c>
      <c r="H5" s="328">
        <f>+IF(ISERROR(VLOOKUP($E$2,Cu!$A$5:$H$1643,4,0)),0,VLOOKUP($E$2,Cu!$A$5:$H$1643,4,0))</f>
        <v>6236.5362955056316</v>
      </c>
      <c r="I5" s="328">
        <f>+IF(ISERROR(VLOOKUP($E$2,Cu!$A$5:$H$1643,5,0)),0,VLOOKUP($E$2,Cu!$A$5:$H$1643,5,0))</f>
        <v>6222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0</v>
      </c>
      <c r="F6" s="329" t="s">
        <v>3</v>
      </c>
      <c r="G6" s="328">
        <f>+IF(ISERROR(VLOOKUP($E$2,Pb!$A$5:$H$1988,2,0)),0,VLOOKUP($E$2,Pb!$A$5:$H$1988,2,0))</f>
        <v>2671.8438481521439</v>
      </c>
      <c r="H6" s="328">
        <f>+IF(ISERROR(VLOOKUP($E$2,Pb!$A$5:$H$1988,4,0)),0,VLOOKUP($E$2,Pb!$A$5:$H$1988,4,0))</f>
        <v>2283.627220642858</v>
      </c>
      <c r="I6" s="328">
        <f>+IF(ISERROR(VLOOKUP($E$2,Pb!$A$5:$H$1988,5,0)),0,VLOOKUP($E$2,Pb!$A$5:$H$1988,5,0))</f>
        <v>1975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3480</v>
      </c>
      <c r="E7" s="330">
        <f>+IF(ISERROR(VLOOKUP($E$2,Ag!$A$5:$H$1988,7,0)),0,VLOOKUP($E$2,Ag!$A$5:$H$1988,7,0))</f>
        <v>-16</v>
      </c>
      <c r="F7" s="329" t="s">
        <v>6</v>
      </c>
      <c r="G7" s="328">
        <f>+IF(ISERROR(VLOOKUP($E$2,Ag!$A$5:$H$1519,2,0)),0,VLOOKUP($E$2,Ag!$A$5:$H$1519,2,0))</f>
        <v>505.32698867225332</v>
      </c>
      <c r="H7" s="328">
        <f>+IF(ISERROR(VLOOKUP($E$2,Ag!$A$5:$H$1519,4,0)),0,VLOOKUP($E$2,Ag!$A$5:$H$1519,4,0))</f>
        <v>431.90340912158405</v>
      </c>
      <c r="I7" s="328">
        <f>+IF(ISERROR(VLOOKUP($E$2,Ag!$A$5:$H$1519,5,0)),0,VLOOKUP($E$2,Ag!$A$5:$H$1519,5,0))</f>
        <v>459.59500000000003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22700</v>
      </c>
      <c r="E8" s="330">
        <f>+IF(ISERROR(VLOOKUP($E$2,Zn!$A$5:$H$2996,7,0)),0,VLOOKUP($E$2,Zn!$A$5:$H$2996,7,0))</f>
        <v>240</v>
      </c>
      <c r="F8" s="329" t="s">
        <v>3</v>
      </c>
      <c r="G8" s="328">
        <f>+IF(ISERROR(VLOOKUP($E$2,Zn!$A$5:$H$2996,2,0)),0,VLOOKUP($E$2,Zn!$A$5:$H$2996,2,0))</f>
        <v>3296.2421387529166</v>
      </c>
      <c r="H8" s="328">
        <f>+IF(ISERROR(VLOOKUP($E$2,Zn!$A$5:$H$2996,4,0)),0,VLOOKUP($E$2,Zn!$A$5:$H$2996,4,0))</f>
        <v>2817.3009732930914</v>
      </c>
      <c r="I8" s="328">
        <f>+IF(ISERROR(VLOOKUP($E$2,Zn!$A$5:$H$2996,5,0)),0,VLOOKUP($E$2,Zn!$A$5:$H$2996,5,0))</f>
        <v>2552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107000</v>
      </c>
      <c r="E9" s="330">
        <f>+IF(ISERROR(VLOOKUP($E$2,Ni!$A$6:$H$2998,7,0)),0,VLOOKUP($E$2,Ni!$A$6:$H$2998,7,0))</f>
        <v>-1125</v>
      </c>
      <c r="F9" s="329" t="s">
        <v>3</v>
      </c>
      <c r="G9" s="328">
        <f>+IF(ISERROR(VLOOKUP($E$2,Ni!$A$6:$H$2998,2,0)),0,VLOOKUP($E$2,Ni!$A$6:$H$2998,2,0))</f>
        <v>15537.352812623882</v>
      </c>
      <c r="H9" s="328">
        <f>+IF(ISERROR(VLOOKUP($E$2,Ni!$A$6:$H$2998,4,0)),0,VLOOKUP($E$2,Ni!$A$6:$H$2998,4,0))</f>
        <v>13279.788728738362</v>
      </c>
      <c r="I9" s="328">
        <f>+IF(ISERROR(VLOOKUP($E$2,Ni!$A$6:$H$2998,5,0)),0,VLOOKUP($E$2,Ni!$A$6:$H$2998,5,0))</f>
        <v>12620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2257</v>
      </c>
      <c r="E10" s="330">
        <f>+IF(ISERROR(VLOOKUP($E$2,Coke!$A$6:$H$2998,7,0)),0,VLOOKUP($E$2,Coke!$A$6:$H$2998,7,0))</f>
        <v>-32.5</v>
      </c>
      <c r="F10" s="329" t="s">
        <v>3</v>
      </c>
      <c r="G10" s="328">
        <f>+IF(ISERROR(VLOOKUP($E$2,Coke!$A$6:$H$2998,2,0)),0,VLOOKUP($E$2,Coke!$A$6:$H$2998,2,0))</f>
        <v>327.73649811301027</v>
      </c>
      <c r="H10" s="328">
        <f>+IF(ISERROR(VLOOKUP($E$2,Coke!$A$6:$H$2998,4,0)),0,VLOOKUP($E$2,Coke!$A$6:$H$2998,4,0))</f>
        <v>280.11666505385494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4540</v>
      </c>
      <c r="E11" s="330">
        <f>+IF(ISERROR(VLOOKUP($E$2,Steel!$A$6:$H$2998,7,0)),0,VLOOKUP($E$2,Steel!$A$6:$H$2998,7,0))</f>
        <v>90</v>
      </c>
      <c r="F11" s="329" t="s">
        <v>3</v>
      </c>
      <c r="G11" s="328">
        <f>+IF(ISERROR(VLOOKUP($E$2,Steel!$A$6:$H$2998,2,0)),0,VLOOKUP($E$2,Steel!$A$6:$H$2998,2,0))</f>
        <v>659.24842775058335</v>
      </c>
      <c r="H11" s="328">
        <f>+IF(ISERROR(VLOOKUP($E$2,Steel!$A$6:$H$2998,4,0)),0,VLOOKUP($E$2,Steel!$A$6:$H$2998,4,0))</f>
        <v>563.46019465861832</v>
      </c>
      <c r="I11" s="357">
        <f>+IF(ISERROR(VLOOKUP($E$2,Steel!$A$6:$H$2998,5,0)),0,VLOOKUP($E$2,Steel!$A$6:$H$2998,5,0))</f>
        <v>500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43371</v>
      </c>
      <c r="C15" s="183" t="s">
        <v>1003</v>
      </c>
      <c r="D15" s="193">
        <f>+IF(ISERROR(VLOOKUP($E$2,'CNY-VND'!$A$4:$B$500,2,0)),0,VLOOKUP($E$2,'CNY-VND'!$A$4:$B$500,2,0))</f>
        <v>3418</v>
      </c>
      <c r="E15" s="383" t="s">
        <v>1001</v>
      </c>
      <c r="F15" s="383"/>
      <c r="G15" s="383"/>
      <c r="H15" s="383"/>
      <c r="I15" s="383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23380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6.8866300000000003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E1167" sqref="E1167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6222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7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" si="23">+IF(F1166=0,"",C1166/F1166)</f>
        <v>7296.7474657415887</v>
      </c>
      <c r="C1166" s="269">
        <v>50250</v>
      </c>
      <c r="D1166" s="47">
        <f t="shared" ref="D1166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" si="25">+C1166-C1165</f>
        <v>-240</v>
      </c>
    </row>
    <row r="1167" spans="1:7">
      <c r="A1167" s="46"/>
      <c r="B1167" s="47"/>
      <c r="C1167" s="269"/>
      <c r="D1167" s="47"/>
      <c r="E1167" s="269"/>
      <c r="F1167" s="171">
        <f>USD_CNY!B952</f>
        <v>0</v>
      </c>
      <c r="G1167" s="163">
        <f t="shared" si="21"/>
        <v>-50250</v>
      </c>
    </row>
    <row r="1168" spans="1:7">
      <c r="A1168" s="46"/>
      <c r="B1168" s="47"/>
      <c r="C1168" s="269"/>
      <c r="D1168" s="47"/>
      <c r="E1168" s="269"/>
      <c r="F1168" s="47"/>
    </row>
    <row r="1169" spans="1:6">
      <c r="A1169" s="46"/>
      <c r="B1169" s="47"/>
      <c r="C1169" s="269"/>
      <c r="D1169" s="47"/>
      <c r="E1169" s="269"/>
      <c r="F1169" s="47"/>
    </row>
    <row r="1170" spans="1:6">
      <c r="A1170" s="46"/>
      <c r="B1170" s="47"/>
      <c r="C1170" s="269"/>
      <c r="D1170" s="47"/>
      <c r="E1170" s="269"/>
      <c r="F1170" s="47"/>
    </row>
    <row r="1171" spans="1:6">
      <c r="A1171" s="46"/>
      <c r="B1171" s="47"/>
      <c r="C1171" s="269"/>
      <c r="D1171" s="47"/>
      <c r="E1171" s="269"/>
      <c r="F1171" s="47"/>
    </row>
    <row r="1172" spans="1:6">
      <c r="A1172" s="46"/>
      <c r="B1172" s="47"/>
      <c r="C1172" s="269"/>
      <c r="D1172" s="47"/>
      <c r="E1172" s="269"/>
      <c r="F1172" s="47"/>
    </row>
    <row r="1173" spans="1:6">
      <c r="A1173" s="46"/>
      <c r="B1173" s="47"/>
      <c r="C1173" s="269"/>
      <c r="D1173" s="47"/>
      <c r="E1173" s="269"/>
      <c r="F1173" s="47"/>
    </row>
    <row r="1174" spans="1:6">
      <c r="A1174" s="46"/>
      <c r="B1174" s="47"/>
      <c r="C1174" s="269"/>
      <c r="D1174" s="47"/>
      <c r="E1174" s="269"/>
      <c r="F1174" s="47"/>
    </row>
    <row r="1175" spans="1:6">
      <c r="A1175" s="46"/>
      <c r="B1175" s="47"/>
      <c r="C1175" s="269"/>
      <c r="D1175" s="47"/>
      <c r="E1175" s="269"/>
      <c r="F1175" s="47"/>
    </row>
    <row r="1176" spans="1:6">
      <c r="A1176" s="46"/>
      <c r="B1176" s="47"/>
      <c r="C1176" s="269"/>
      <c r="D1176" s="47"/>
      <c r="E1176" s="269"/>
      <c r="F1176" s="47"/>
    </row>
    <row r="1177" spans="1:6">
      <c r="A1177" s="46"/>
      <c r="B1177" s="47"/>
      <c r="C1177" s="269"/>
      <c r="D1177" s="47"/>
      <c r="E1177" s="269"/>
      <c r="F1177" s="47"/>
    </row>
    <row r="1178" spans="1:6">
      <c r="A1178" s="46"/>
      <c r="B1178" s="47"/>
      <c r="C1178" s="269"/>
      <c r="D1178" s="47"/>
      <c r="E1178" s="269"/>
      <c r="F1178" s="47"/>
    </row>
    <row r="1179" spans="1:6">
      <c r="A1179" s="46"/>
      <c r="B1179" s="47"/>
      <c r="C1179" s="269"/>
      <c r="D1179" s="47"/>
      <c r="E1179" s="269"/>
      <c r="F1179" s="47"/>
    </row>
    <row r="1180" spans="1:6">
      <c r="A1180" s="46"/>
      <c r="B1180" s="47"/>
      <c r="C1180" s="269"/>
      <c r="D1180" s="47"/>
      <c r="E1180" s="269"/>
      <c r="F1180" s="47"/>
    </row>
    <row r="1181" spans="1:6">
      <c r="A1181" s="46"/>
      <c r="B1181" s="47"/>
      <c r="C1181" s="269"/>
      <c r="D1181" s="47"/>
      <c r="E1181" s="269"/>
      <c r="F1181" s="47"/>
    </row>
    <row r="1182" spans="1:6">
      <c r="A1182" s="46"/>
      <c r="B1182" s="47"/>
      <c r="C1182" s="269"/>
      <c r="D1182" s="47"/>
      <c r="E1182" s="269"/>
      <c r="F1182" s="47"/>
    </row>
    <row r="1183" spans="1:6">
      <c r="A1183" s="46"/>
      <c r="B1183" s="47"/>
      <c r="C1183" s="269"/>
      <c r="D1183" s="47"/>
      <c r="E1183" s="269"/>
      <c r="F1183" s="47"/>
    </row>
    <row r="1184" spans="1:6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53" activePane="bottomLeft" state="frozen"/>
      <selection pane="bottomLeft" activeCell="G1164" sqref="G1164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" si="16">+IF(F1164=0,"",C1164/F1164)</f>
        <v>2671.8438481521439</v>
      </c>
      <c r="C1164" s="47">
        <v>18400</v>
      </c>
      <c r="D1164" s="47">
        <f t="shared" ref="D1164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202"/>
      <c r="B1165" s="47"/>
      <c r="C1165" s="47"/>
      <c r="D1165" s="47"/>
      <c r="E1165" s="47"/>
      <c r="F1165" s="62"/>
      <c r="G1165" s="163">
        <f t="shared" si="15"/>
        <v>-18400</v>
      </c>
    </row>
    <row r="1166" spans="1:7">
      <c r="A1166" s="202"/>
      <c r="B1166" s="47"/>
      <c r="C1166" s="47"/>
      <c r="D1166" s="47"/>
      <c r="E1166" s="47"/>
      <c r="F1166" s="62"/>
      <c r="G1166" s="163">
        <f t="shared" si="15"/>
        <v>0</v>
      </c>
    </row>
    <row r="1167" spans="1:7">
      <c r="A1167" s="202"/>
      <c r="B1167" s="47"/>
      <c r="C1167" s="47"/>
      <c r="D1167" s="47"/>
      <c r="E1167" s="47"/>
      <c r="F1167" s="62"/>
      <c r="G1167" s="163">
        <f t="shared" si="15"/>
        <v>0</v>
      </c>
    </row>
    <row r="1168" spans="1:7">
      <c r="A1168" s="202"/>
      <c r="B1168" s="47"/>
      <c r="C1168" s="47"/>
      <c r="D1168" s="47"/>
      <c r="E1168" s="47"/>
      <c r="F1168" s="62"/>
      <c r="G1168" s="163">
        <f t="shared" si="15"/>
        <v>0</v>
      </c>
    </row>
    <row r="1169" spans="1:7">
      <c r="A1169" s="202"/>
      <c r="B1169" s="47"/>
      <c r="C1169" s="47"/>
      <c r="D1169" s="47"/>
      <c r="E1169" s="47"/>
      <c r="F1169" s="62"/>
      <c r="G1169" s="163">
        <f t="shared" si="15"/>
        <v>0</v>
      </c>
    </row>
    <row r="1170" spans="1:7">
      <c r="A1170" s="202"/>
      <c r="B1170" s="47"/>
      <c r="C1170" s="47"/>
      <c r="D1170" s="47"/>
      <c r="E1170" s="47"/>
      <c r="F1170" s="62"/>
      <c r="G1170" s="163">
        <f t="shared" si="15"/>
        <v>0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58" activePane="bottomLeft" state="frozen"/>
      <selection pane="bottomLeft" activeCell="C1166" sqref="C1166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5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" si="21">+IF(F1165=0,"",C1165/F1165)</f>
        <v>505.32698867225332</v>
      </c>
      <c r="C1165" s="259">
        <v>3480</v>
      </c>
      <c r="D1165" s="20">
        <f t="shared" ref="D1165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" si="23">+C1165-C1164</f>
        <v>-16</v>
      </c>
    </row>
    <row r="1166" spans="1:7">
      <c r="A1166" s="225"/>
      <c r="B1166" s="20"/>
      <c r="C1166" s="259"/>
      <c r="D1166" s="20"/>
      <c r="E1166" s="20"/>
      <c r="F1166" s="58"/>
    </row>
    <row r="1167" spans="1:7">
      <c r="A1167" s="225"/>
      <c r="B1167" s="20"/>
      <c r="C1167" s="259"/>
      <c r="D1167" s="20"/>
      <c r="E1167" s="20"/>
      <c r="F1167" s="58"/>
    </row>
    <row r="1168" spans="1:7">
      <c r="A1168" s="225"/>
      <c r="B1168" s="20"/>
      <c r="C1168" s="259"/>
      <c r="D1168" s="20"/>
      <c r="E1168" s="20"/>
      <c r="F1168" s="58"/>
    </row>
    <row r="1169" spans="1:6">
      <c r="A1169" s="225"/>
      <c r="B1169" s="20"/>
      <c r="C1169" s="259"/>
      <c r="D1169" s="20"/>
      <c r="E1169" s="20"/>
      <c r="F1169" s="58"/>
    </row>
    <row r="1170" spans="1:6">
      <c r="A1170" s="225"/>
      <c r="B1170" s="20"/>
      <c r="C1170" s="259"/>
      <c r="D1170" s="20"/>
      <c r="E1170" s="20"/>
      <c r="F1170" s="58"/>
    </row>
    <row r="1171" spans="1:6">
      <c r="A1171" s="225"/>
      <c r="B1171" s="20"/>
      <c r="C1171" s="259"/>
      <c r="D1171" s="20"/>
      <c r="E1171" s="20"/>
      <c r="F1171" s="58"/>
    </row>
    <row r="1172" spans="1:6">
      <c r="A1172" s="225"/>
      <c r="B1172" s="20"/>
      <c r="C1172" s="259"/>
      <c r="D1172" s="20"/>
      <c r="E1172" s="20"/>
      <c r="F1172" s="58"/>
    </row>
    <row r="1173" spans="1:6">
      <c r="A1173" s="225"/>
      <c r="B1173" s="20"/>
      <c r="C1173" s="259"/>
      <c r="D1173" s="20"/>
      <c r="E1173" s="20"/>
      <c r="F1173" s="58"/>
    </row>
    <row r="1174" spans="1:6">
      <c r="A1174" s="225"/>
      <c r="B1174" s="20"/>
      <c r="C1174" s="259"/>
      <c r="D1174" s="20"/>
      <c r="E1174" s="20"/>
      <c r="F1174" s="58"/>
    </row>
    <row r="1175" spans="1:6">
      <c r="A1175" s="225"/>
      <c r="B1175" s="20"/>
      <c r="C1175" s="259"/>
      <c r="D1175" s="20"/>
      <c r="E1175" s="20"/>
      <c r="F1175" s="58"/>
    </row>
    <row r="1176" spans="1:6">
      <c r="A1176" s="225"/>
      <c r="B1176" s="20"/>
      <c r="C1176" s="259"/>
      <c r="D1176" s="20"/>
      <c r="E1176" s="20"/>
      <c r="F1176" s="58"/>
    </row>
    <row r="1177" spans="1:6">
      <c r="A1177" s="225"/>
      <c r="B1177" s="20"/>
      <c r="C1177" s="259"/>
      <c r="D1177" s="20"/>
      <c r="E1177" s="20"/>
      <c r="F1177" s="58"/>
    </row>
    <row r="1178" spans="1:6">
      <c r="A1178" s="225"/>
      <c r="B1178" s="20"/>
      <c r="C1178" s="259"/>
      <c r="D1178" s="20"/>
      <c r="E1178" s="20"/>
      <c r="F1178" s="58"/>
    </row>
    <row r="1179" spans="1:6">
      <c r="A1179" s="225"/>
      <c r="B1179" s="20"/>
      <c r="C1179" s="259"/>
      <c r="D1179" s="20"/>
      <c r="E1179" s="20"/>
      <c r="F1179" s="58"/>
    </row>
    <row r="1180" spans="1:6">
      <c r="A1180" s="225"/>
      <c r="B1180" s="20"/>
      <c r="C1180" s="259"/>
      <c r="D1180" s="20"/>
      <c r="E1180" s="20"/>
      <c r="F1180" s="58"/>
    </row>
    <row r="1181" spans="1:6">
      <c r="A1181" s="225"/>
      <c r="B1181" s="20"/>
      <c r="C1181" s="259"/>
      <c r="D1181" s="20"/>
      <c r="E1181" s="20"/>
      <c r="F1181" s="58"/>
    </row>
    <row r="1182" spans="1:6">
      <c r="A1182" s="225"/>
      <c r="B1182" s="20"/>
      <c r="C1182" s="259"/>
      <c r="D1182" s="20"/>
      <c r="E1182" s="20"/>
      <c r="F1182" s="58"/>
    </row>
    <row r="1183" spans="1:6">
      <c r="A1183" s="225"/>
      <c r="B1183" s="20"/>
      <c r="C1183" s="259"/>
      <c r="D1183" s="20"/>
      <c r="E1183" s="20"/>
      <c r="F1183" s="58"/>
    </row>
    <row r="1184" spans="1:6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1" activePane="bottomLeft" state="frozen"/>
      <selection pane="bottomLeft" activeCell="E1163" sqref="E1163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2817.3009732930914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" si="23">+IF(F1162=0,"",C1162/F1162)</f>
        <v>3296.2421387529166</v>
      </c>
      <c r="C1162" s="259">
        <v>22700</v>
      </c>
      <c r="D1162" s="20">
        <f t="shared" ref="D1162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226"/>
      <c r="B1163" s="20"/>
      <c r="C1163" s="259"/>
      <c r="D1163" s="20"/>
      <c r="E1163" s="259"/>
      <c r="F1163" s="171"/>
      <c r="G1163" s="185">
        <f t="shared" si="20"/>
        <v>-22700</v>
      </c>
    </row>
    <row r="1164" spans="1:7">
      <c r="A1164" s="226"/>
      <c r="B1164" s="20"/>
      <c r="C1164" s="259"/>
      <c r="D1164" s="20"/>
      <c r="E1164" s="259"/>
      <c r="F1164" s="171"/>
      <c r="G1164" s="185">
        <f t="shared" si="20"/>
        <v>0</v>
      </c>
    </row>
    <row r="1165" spans="1:7">
      <c r="A1165" s="226"/>
      <c r="B1165" s="20"/>
      <c r="C1165" s="259"/>
      <c r="D1165" s="20"/>
      <c r="E1165" s="259"/>
      <c r="F1165" s="171"/>
      <c r="G1165" s="185">
        <f t="shared" si="20"/>
        <v>0</v>
      </c>
    </row>
    <row r="1166" spans="1:7">
      <c r="A1166" s="226"/>
      <c r="B1166" s="20"/>
      <c r="C1166" s="259"/>
      <c r="D1166" s="20"/>
      <c r="E1166" s="259"/>
      <c r="F1166" s="171"/>
      <c r="G1166" s="185">
        <f t="shared" si="20"/>
        <v>0</v>
      </c>
    </row>
    <row r="1167" spans="1:7">
      <c r="A1167" s="226"/>
      <c r="B1167" s="20"/>
      <c r="C1167" s="259"/>
      <c r="D1167" s="20"/>
      <c r="E1167" s="259"/>
      <c r="F1167" s="171"/>
      <c r="G1167" s="185">
        <f t="shared" si="20"/>
        <v>0</v>
      </c>
    </row>
    <row r="1168" spans="1:7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25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25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25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25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25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25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25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25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25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25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1" activePane="bottomLeft" state="frozen"/>
      <selection pane="bottomLeft" activeCell="E710" sqref="E710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09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09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253"/>
      <c r="B710" s="110"/>
      <c r="C710" s="290"/>
      <c r="D710" s="110"/>
      <c r="E710" s="290"/>
      <c r="F710" s="178"/>
      <c r="G710" s="106">
        <f t="shared" si="16"/>
        <v>-107000</v>
      </c>
    </row>
    <row r="711" spans="1:7">
      <c r="A711" s="253"/>
      <c r="B711" s="110"/>
      <c r="C711" s="290"/>
      <c r="D711" s="110"/>
      <c r="E711" s="290"/>
      <c r="F711" s="178"/>
      <c r="G711" s="106">
        <f t="shared" si="16"/>
        <v>0</v>
      </c>
    </row>
    <row r="712" spans="1:7">
      <c r="A712" s="253"/>
      <c r="B712" s="110"/>
      <c r="C712" s="290"/>
      <c r="D712" s="110"/>
      <c r="E712" s="290"/>
      <c r="F712" s="178"/>
      <c r="G712" s="106">
        <f t="shared" si="16"/>
        <v>0</v>
      </c>
    </row>
    <row r="713" spans="1:7">
      <c r="A713" s="253"/>
      <c r="B713" s="110"/>
      <c r="C713" s="290"/>
      <c r="D713" s="110"/>
      <c r="E713" s="290"/>
      <c r="F713" s="178"/>
      <c r="G713" s="106">
        <f t="shared" si="16"/>
        <v>0</v>
      </c>
    </row>
    <row r="714" spans="1:7">
      <c r="A714" s="253"/>
      <c r="B714" s="110"/>
      <c r="C714" s="290"/>
      <c r="D714" s="110"/>
      <c r="E714" s="290"/>
      <c r="F714" s="178"/>
      <c r="G714" s="106">
        <f t="shared" si="16"/>
        <v>0</v>
      </c>
    </row>
    <row r="715" spans="1:7">
      <c r="A715" s="253"/>
      <c r="B715" s="110"/>
      <c r="C715" s="290"/>
      <c r="D715" s="110"/>
      <c r="E715" s="290"/>
      <c r="F715" s="178"/>
      <c r="G715" s="106">
        <f t="shared" si="16"/>
        <v>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3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G32" sqref="G32:G33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3" si="0">+IF(F6=0,"",C6/F6)</f>
        <v>389.98375982091909</v>
      </c>
      <c r="C6" s="373">
        <v>2665.5</v>
      </c>
      <c r="D6" s="360">
        <f t="shared" ref="D6:D33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3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0" sqref="G30:G32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2" si="0">+IF(F6=0,"",C6/F6)</f>
        <v>656.19101961989202</v>
      </c>
      <c r="C6" s="337">
        <v>4485</v>
      </c>
      <c r="D6" s="360">
        <f t="shared" ref="D6:D32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2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43" activePane="bottomLeft" state="frozen"/>
      <selection pane="bottomLeft" activeCell="B951" sqref="B951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125"/>
    </row>
    <row r="953" spans="1:2">
      <c r="A953" s="125"/>
    </row>
    <row r="954" spans="1:2">
      <c r="A954" s="125"/>
    </row>
    <row r="955" spans="1:2">
      <c r="A955" s="125"/>
    </row>
    <row r="956" spans="1:2">
      <c r="A956" s="125"/>
    </row>
    <row r="957" spans="1:2">
      <c r="A957" s="125"/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2" activePane="bottomLeft" state="frozen"/>
      <selection pane="bottomLeft" activeCell="B434" sqref="B434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3"/>
      <c r="B434" s="335"/>
    </row>
    <row r="435" spans="1:2" ht="15.75">
      <c r="A435" s="233"/>
      <c r="B435" s="335"/>
    </row>
    <row r="436" spans="1:2" ht="15.75">
      <c r="A436" s="233"/>
      <c r="B436" s="335"/>
    </row>
    <row r="437" spans="1:2" ht="15.75">
      <c r="A437" s="233"/>
      <c r="B437" s="335"/>
    </row>
    <row r="438" spans="1:2" ht="15.75">
      <c r="A438" s="233"/>
      <c r="B438" s="335"/>
    </row>
    <row r="439" spans="1:2" ht="15.75">
      <c r="A439" s="233"/>
      <c r="B439" s="335"/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0" sqref="B290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/>
      <c r="B290" s="312"/>
    </row>
    <row r="291" spans="1:2">
      <c r="A291" s="309"/>
      <c r="B291" s="312"/>
    </row>
    <row r="292" spans="1:2">
      <c r="A292" s="309"/>
      <c r="B292" s="312"/>
    </row>
    <row r="293" spans="1:2">
      <c r="A293" s="309"/>
      <c r="B293" s="312"/>
    </row>
    <row r="294" spans="1:2">
      <c r="A294" s="309"/>
      <c r="B294" s="312"/>
    </row>
    <row r="295" spans="1:2">
      <c r="A295" s="309"/>
      <c r="B295" s="312"/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2018-09-28T04:21:16Z</dcterms:modified>
</cp:coreProperties>
</file>